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c_2/Desktop/VO MŠ Ďurčiná/Výkaz výmer/"/>
    </mc:Choice>
  </mc:AlternateContent>
  <xr:revisionPtr revIDLastSave="0" documentId="13_ncr:1_{4CA2291F-7BCB-0C41-B9C3-3DFCC0680E7A}" xr6:coauthVersionLast="36" xr6:coauthVersionMax="36" xr10:uidLastSave="{00000000-0000-0000-0000-000000000000}"/>
  <bookViews>
    <workbookView xWindow="0" yWindow="500" windowWidth="28800" windowHeight="15820" xr2:uid="{00000000-000D-0000-FFFF-FFFF00000000}"/>
  </bookViews>
  <sheets>
    <sheet name="Kryci list" sheetId="3" r:id="rId1"/>
    <sheet name="Rekapitulacia" sheetId="4" r:id="rId2"/>
    <sheet name="Prehlad" sheetId="5" r:id="rId3"/>
    <sheet name="Figury" sheetId="6" state="hidden" r:id="rId4"/>
  </sheets>
  <definedNames>
    <definedName name="_xlnm._FilterDatabase" hidden="1">#REF!</definedName>
    <definedName name="fakt1R">#REF!</definedName>
    <definedName name="_xlnm.Print_Titles" localSheetId="3">Figury!$8:$10</definedName>
    <definedName name="_xlnm.Print_Titles" localSheetId="2">Prehlad!$8:$10</definedName>
    <definedName name="_xlnm.Print_Titles" localSheetId="1">Rekapitulacia!$8:$10</definedName>
    <definedName name="_xlnm.Print_Area" localSheetId="3">Figury!$A:$D</definedName>
    <definedName name="_xlnm.Print_Area" localSheetId="0">'Kryci list'!$A:$J</definedName>
    <definedName name="_xlnm.Print_Area" localSheetId="2">Prehlad!$A$1:$O$181</definedName>
    <definedName name="_xlnm.Print_Area" localSheetId="1">Rekapitulacia!$A:$G</definedName>
  </definedNames>
  <calcPr calcId="181029"/>
</workbook>
</file>

<file path=xl/calcChain.xml><?xml version="1.0" encoding="utf-8"?>
<calcChain xmlns="http://schemas.openxmlformats.org/spreadsheetml/2006/main">
  <c r="W21" i="5" l="1"/>
  <c r="W27" i="5"/>
  <c r="W54" i="5" s="1"/>
  <c r="W48" i="5"/>
  <c r="W52" i="5"/>
  <c r="W67" i="5"/>
  <c r="W85" i="5"/>
  <c r="W121" i="5"/>
  <c r="W127" i="5"/>
  <c r="W167" i="5" s="1"/>
  <c r="W157" i="5"/>
  <c r="W165" i="5"/>
  <c r="W177" i="5"/>
  <c r="W179" i="5" s="1"/>
  <c r="W181" i="5" l="1"/>
  <c r="I30" i="3"/>
  <c r="J30" i="3" s="1"/>
  <c r="G27" i="4"/>
  <c r="N177" i="5"/>
  <c r="F26" i="4" s="1"/>
  <c r="H176" i="5"/>
  <c r="H175" i="5"/>
  <c r="L174" i="5"/>
  <c r="H174" i="5"/>
  <c r="L173" i="5"/>
  <c r="H173" i="5"/>
  <c r="L172" i="5"/>
  <c r="I172" i="5"/>
  <c r="L171" i="5"/>
  <c r="H171" i="5"/>
  <c r="G23" i="4"/>
  <c r="N165" i="5"/>
  <c r="F23" i="4" s="1"/>
  <c r="I164" i="5"/>
  <c r="I163" i="5"/>
  <c r="I162" i="5"/>
  <c r="L161" i="5"/>
  <c r="I161" i="5"/>
  <c r="L160" i="5"/>
  <c r="H160" i="5"/>
  <c r="H165" i="5" s="1"/>
  <c r="B23" i="4" s="1"/>
  <c r="G22" i="4"/>
  <c r="N157" i="5"/>
  <c r="F22" i="4" s="1"/>
  <c r="L156" i="5"/>
  <c r="H156" i="5"/>
  <c r="L155" i="5"/>
  <c r="H155" i="5"/>
  <c r="L154" i="5"/>
  <c r="H154" i="5"/>
  <c r="L153" i="5"/>
  <c r="H153" i="5"/>
  <c r="L152" i="5"/>
  <c r="I152" i="5"/>
  <c r="L151" i="5"/>
  <c r="I151" i="5"/>
  <c r="H150" i="5"/>
  <c r="L149" i="5"/>
  <c r="I149" i="5"/>
  <c r="L148" i="5"/>
  <c r="I148" i="5"/>
  <c r="L147" i="5"/>
  <c r="I147" i="5"/>
  <c r="L146" i="5"/>
  <c r="H146" i="5"/>
  <c r="L145" i="5"/>
  <c r="I145" i="5"/>
  <c r="L144" i="5"/>
  <c r="H144" i="5"/>
  <c r="L143" i="5"/>
  <c r="I143" i="5"/>
  <c r="L142" i="5"/>
  <c r="H142" i="5"/>
  <c r="L141" i="5"/>
  <c r="H141" i="5"/>
  <c r="L140" i="5"/>
  <c r="H140" i="5"/>
  <c r="L139" i="5"/>
  <c r="I139" i="5"/>
  <c r="L138" i="5"/>
  <c r="I138" i="5"/>
  <c r="H137" i="5"/>
  <c r="L136" i="5"/>
  <c r="I136" i="5"/>
  <c r="H135" i="5"/>
  <c r="I134" i="5"/>
  <c r="L133" i="5"/>
  <c r="H133" i="5"/>
  <c r="L132" i="5"/>
  <c r="I132" i="5"/>
  <c r="L131" i="5"/>
  <c r="I131" i="5"/>
  <c r="H130" i="5"/>
  <c r="G21" i="4"/>
  <c r="N127" i="5"/>
  <c r="F21" i="4" s="1"/>
  <c r="H126" i="5"/>
  <c r="L125" i="5"/>
  <c r="I125" i="5"/>
  <c r="L124" i="5"/>
  <c r="H124" i="5"/>
  <c r="G20" i="4"/>
  <c r="N121" i="5"/>
  <c r="F20" i="4" s="1"/>
  <c r="H120" i="5"/>
  <c r="I119" i="5"/>
  <c r="H118" i="5"/>
  <c r="L117" i="5"/>
  <c r="I117" i="5"/>
  <c r="L116" i="5"/>
  <c r="I116" i="5"/>
  <c r="I115" i="5"/>
  <c r="I114" i="5"/>
  <c r="I113" i="5"/>
  <c r="I112" i="5"/>
  <c r="H111" i="5"/>
  <c r="L110" i="5"/>
  <c r="I110" i="5"/>
  <c r="I109" i="5"/>
  <c r="I108" i="5"/>
  <c r="I107" i="5"/>
  <c r="H106" i="5"/>
  <c r="I105" i="5"/>
  <c r="I104" i="5"/>
  <c r="I103" i="5"/>
  <c r="I102" i="5"/>
  <c r="H101" i="5"/>
  <c r="L100" i="5"/>
  <c r="H100" i="5"/>
  <c r="L99" i="5"/>
  <c r="H99" i="5"/>
  <c r="L98" i="5"/>
  <c r="H98" i="5"/>
  <c r="H97" i="5"/>
  <c r="I96" i="5"/>
  <c r="L95" i="5"/>
  <c r="H95" i="5"/>
  <c r="I94" i="5"/>
  <c r="L93" i="5"/>
  <c r="H93" i="5"/>
  <c r="I92" i="5"/>
  <c r="L91" i="5"/>
  <c r="H91" i="5"/>
  <c r="L90" i="5"/>
  <c r="H90" i="5"/>
  <c r="L89" i="5"/>
  <c r="H89" i="5"/>
  <c r="L88" i="5"/>
  <c r="H88" i="5"/>
  <c r="G19" i="4"/>
  <c r="I85" i="5"/>
  <c r="C19" i="4" s="1"/>
  <c r="H84" i="5"/>
  <c r="L83" i="5"/>
  <c r="H83" i="5"/>
  <c r="L82" i="5"/>
  <c r="H82" i="5"/>
  <c r="N81" i="5"/>
  <c r="N85" i="5" s="1"/>
  <c r="F19" i="4" s="1"/>
  <c r="L81" i="5"/>
  <c r="H81" i="5"/>
  <c r="H80" i="5"/>
  <c r="H79" i="5"/>
  <c r="L78" i="5"/>
  <c r="H78" i="5"/>
  <c r="L77" i="5"/>
  <c r="H77" i="5"/>
  <c r="L76" i="5"/>
  <c r="H76" i="5"/>
  <c r="L75" i="5"/>
  <c r="H75" i="5"/>
  <c r="L74" i="5"/>
  <c r="H74" i="5"/>
  <c r="L73" i="5"/>
  <c r="H73" i="5"/>
  <c r="L72" i="5"/>
  <c r="H72" i="5"/>
  <c r="L71" i="5"/>
  <c r="H71" i="5"/>
  <c r="L70" i="5"/>
  <c r="H70" i="5"/>
  <c r="G18" i="4"/>
  <c r="N67" i="5"/>
  <c r="H66" i="5"/>
  <c r="L65" i="5"/>
  <c r="I65" i="5"/>
  <c r="L64" i="5"/>
  <c r="H64" i="5"/>
  <c r="L63" i="5"/>
  <c r="I63" i="5"/>
  <c r="L62" i="5"/>
  <c r="H62" i="5"/>
  <c r="L61" i="5"/>
  <c r="I61" i="5"/>
  <c r="L60" i="5"/>
  <c r="H60" i="5"/>
  <c r="L59" i="5"/>
  <c r="I59" i="5"/>
  <c r="L58" i="5"/>
  <c r="H58" i="5"/>
  <c r="G15" i="4"/>
  <c r="N52" i="5"/>
  <c r="F15" i="4" s="1"/>
  <c r="L52" i="5"/>
  <c r="E15" i="4" s="1"/>
  <c r="I52" i="5"/>
  <c r="C15" i="4" s="1"/>
  <c r="H51" i="5"/>
  <c r="G14" i="4"/>
  <c r="N48" i="5"/>
  <c r="F14" i="4" s="1"/>
  <c r="I47" i="5"/>
  <c r="I46" i="5"/>
  <c r="L45" i="5"/>
  <c r="H45" i="5"/>
  <c r="L44" i="5"/>
  <c r="H44" i="5"/>
  <c r="L43" i="5"/>
  <c r="I43" i="5"/>
  <c r="L42" i="5"/>
  <c r="H42" i="5"/>
  <c r="H41" i="5"/>
  <c r="H40" i="5"/>
  <c r="L39" i="5"/>
  <c r="I39" i="5"/>
  <c r="H38" i="5"/>
  <c r="L37" i="5"/>
  <c r="I37" i="5"/>
  <c r="L36" i="5"/>
  <c r="I36" i="5"/>
  <c r="H35" i="5"/>
  <c r="L34" i="5"/>
  <c r="I34" i="5"/>
  <c r="L33" i="5"/>
  <c r="I33" i="5"/>
  <c r="H32" i="5"/>
  <c r="I31" i="5"/>
  <c r="H30" i="5"/>
  <c r="G13" i="4"/>
  <c r="N27" i="5"/>
  <c r="F13" i="4" s="1"/>
  <c r="I27" i="5"/>
  <c r="C13" i="4" s="1"/>
  <c r="L26" i="5"/>
  <c r="H26" i="5"/>
  <c r="L25" i="5"/>
  <c r="H25" i="5"/>
  <c r="L24" i="5"/>
  <c r="H24" i="5"/>
  <c r="G12" i="4"/>
  <c r="N21" i="5"/>
  <c r="F12" i="4" s="1"/>
  <c r="I21" i="5"/>
  <c r="C12" i="4" s="1"/>
  <c r="H20" i="5"/>
  <c r="H19" i="5"/>
  <c r="H18" i="5"/>
  <c r="H17" i="5"/>
  <c r="H16" i="5"/>
  <c r="H15" i="5"/>
  <c r="H14" i="5"/>
  <c r="F1" i="3"/>
  <c r="F12" i="3"/>
  <c r="J12" i="3"/>
  <c r="F13" i="3"/>
  <c r="J13" i="3"/>
  <c r="F14" i="3"/>
  <c r="J14" i="3"/>
  <c r="F19" i="3"/>
  <c r="J20" i="3"/>
  <c r="F26" i="3"/>
  <c r="J26" i="3"/>
  <c r="D8" i="5"/>
  <c r="B8" i="4"/>
  <c r="H27" i="5" l="1"/>
  <c r="B13" i="4" s="1"/>
  <c r="L165" i="5"/>
  <c r="E23" i="4" s="1"/>
  <c r="D13" i="4"/>
  <c r="L27" i="5"/>
  <c r="E13" i="4" s="1"/>
  <c r="H177" i="5"/>
  <c r="B26" i="4" s="1"/>
  <c r="H52" i="5"/>
  <c r="B15" i="4" s="1"/>
  <c r="I67" i="5"/>
  <c r="C18" i="4" s="1"/>
  <c r="E165" i="5"/>
  <c r="I177" i="5"/>
  <c r="I179" i="5" s="1"/>
  <c r="C27" i="4" s="1"/>
  <c r="L127" i="5"/>
  <c r="E21" i="4" s="1"/>
  <c r="H157" i="5"/>
  <c r="B22" i="4" s="1"/>
  <c r="D12" i="4"/>
  <c r="I48" i="5"/>
  <c r="C14" i="4" s="1"/>
  <c r="E52" i="5"/>
  <c r="H67" i="5"/>
  <c r="B18" i="4" s="1"/>
  <c r="H121" i="5"/>
  <c r="B20" i="4" s="1"/>
  <c r="I121" i="5"/>
  <c r="C20" i="4" s="1"/>
  <c r="H21" i="5"/>
  <c r="B12" i="4" s="1"/>
  <c r="L67" i="5"/>
  <c r="E18" i="4" s="1"/>
  <c r="E127" i="5"/>
  <c r="N179" i="5"/>
  <c r="F27" i="4" s="1"/>
  <c r="E67" i="5"/>
  <c r="H85" i="5"/>
  <c r="B19" i="4" s="1"/>
  <c r="L121" i="5"/>
  <c r="E20" i="4" s="1"/>
  <c r="H127" i="5"/>
  <c r="B21" i="4" s="1"/>
  <c r="I157" i="5"/>
  <c r="C22" i="4" s="1"/>
  <c r="L157" i="5"/>
  <c r="E22" i="4" s="1"/>
  <c r="L177" i="5"/>
  <c r="L179" i="5" s="1"/>
  <c r="E27" i="4" s="1"/>
  <c r="G26" i="4"/>
  <c r="E48" i="5"/>
  <c r="L21" i="5"/>
  <c r="E12" i="4" s="1"/>
  <c r="L48" i="5"/>
  <c r="E14" i="4" s="1"/>
  <c r="H48" i="5"/>
  <c r="B14" i="4" s="1"/>
  <c r="E85" i="5"/>
  <c r="L85" i="5"/>
  <c r="E19" i="4" s="1"/>
  <c r="E121" i="5"/>
  <c r="I127" i="5"/>
  <c r="C21" i="4" s="1"/>
  <c r="E157" i="5"/>
  <c r="I165" i="5"/>
  <c r="C23" i="4" s="1"/>
  <c r="E177" i="5"/>
  <c r="N167" i="5"/>
  <c r="F24" i="4" s="1"/>
  <c r="F18" i="4"/>
  <c r="G24" i="4"/>
  <c r="N54" i="5"/>
  <c r="D14" i="4" l="1"/>
  <c r="H179" i="5"/>
  <c r="D18" i="3" s="1"/>
  <c r="D22" i="4"/>
  <c r="D23" i="4"/>
  <c r="E27" i="5"/>
  <c r="C26" i="4"/>
  <c r="E18" i="3"/>
  <c r="I54" i="5"/>
  <c r="E16" i="3" s="1"/>
  <c r="D21" i="4"/>
  <c r="D16" i="4"/>
  <c r="D18" i="4"/>
  <c r="D19" i="4"/>
  <c r="D15" i="4"/>
  <c r="E179" i="5"/>
  <c r="D20" i="4"/>
  <c r="D26" i="4"/>
  <c r="H54" i="5"/>
  <c r="D16" i="3" s="1"/>
  <c r="L54" i="5"/>
  <c r="E21" i="5"/>
  <c r="L167" i="5"/>
  <c r="E24" i="4" s="1"/>
  <c r="E26" i="4"/>
  <c r="H167" i="5"/>
  <c r="D17" i="3" s="1"/>
  <c r="I167" i="5"/>
  <c r="E17" i="3" s="1"/>
  <c r="G30" i="4"/>
  <c r="G16" i="4"/>
  <c r="F16" i="4"/>
  <c r="N181" i="5"/>
  <c r="F30" i="4" s="1"/>
  <c r="B27" i="4" l="1"/>
  <c r="C16" i="4"/>
  <c r="I181" i="5"/>
  <c r="C30" i="4" s="1"/>
  <c r="L181" i="5"/>
  <c r="E30" i="4" s="1"/>
  <c r="E54" i="5"/>
  <c r="E181" i="5"/>
  <c r="F18" i="3"/>
  <c r="D24" i="4"/>
  <c r="C24" i="4"/>
  <c r="D27" i="4"/>
  <c r="E167" i="5"/>
  <c r="H181" i="5"/>
  <c r="B30" i="4" s="1"/>
  <c r="F17" i="3"/>
  <c r="B16" i="4"/>
  <c r="E16" i="4"/>
  <c r="E20" i="3"/>
  <c r="B24" i="4"/>
  <c r="D20" i="3"/>
  <c r="F16" i="3"/>
  <c r="D30" i="4" l="1"/>
  <c r="F20" i="3"/>
  <c r="J28" i="3" s="1"/>
  <c r="I29" i="3" s="1"/>
  <c r="J29" i="3" s="1"/>
  <c r="J31" i="3" l="1"/>
</calcChain>
</file>

<file path=xl/sharedStrings.xml><?xml version="1.0" encoding="utf-8"?>
<sst xmlns="http://schemas.openxmlformats.org/spreadsheetml/2006/main" count="1198" uniqueCount="473">
  <si>
    <t>Dodávateľ:</t>
  </si>
  <si>
    <t>Odberateľ:</t>
  </si>
  <si>
    <t xml:space="preserve"> </t>
  </si>
  <si>
    <t>DPH</t>
  </si>
  <si>
    <t>V module</t>
  </si>
  <si>
    <t>Hlavička1</t>
  </si>
  <si>
    <t>Mena</t>
  </si>
  <si>
    <t>Hlavička2</t>
  </si>
  <si>
    <t>Obdobie</t>
  </si>
  <si>
    <t>Miesto:</t>
  </si>
  <si>
    <t>Rozpočet</t>
  </si>
  <si>
    <t>Krycí list rozpočtu v</t>
  </si>
  <si>
    <t>EUR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</si>
  <si>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</si>
  <si>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</si>
  <si>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</si>
  <si>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</si>
  <si>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</si>
  <si>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</si>
  <si>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</si>
  <si>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</si>
  <si>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</si>
  <si>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</si>
  <si>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VF</t>
  </si>
  <si>
    <t>IČO:</t>
  </si>
  <si>
    <t>DIČ:</t>
  </si>
  <si>
    <t>Projektant: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</si>
  <si>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</si>
  <si>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</si>
  <si>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</si>
  <si>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</si>
  <si>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</si>
  <si>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</si>
  <si>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</si>
  <si>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</si>
  <si>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PSV:</t>
  </si>
  <si>
    <t xml:space="preserve"> MCE:</t>
  </si>
  <si>
    <t xml:space="preserve"> Iné: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</si>
  <si>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</si>
  <si>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</si>
  <si>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</si>
  <si>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</si>
  <si>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</si>
  <si>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</si>
  <si>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Ostatné náklady uvedené v rozpočte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</si>
  <si>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</si>
  <si>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</si>
  <si>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</si>
  <si>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</si>
  <si>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</si>
  <si>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</si>
  <si>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</si>
  <si>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</si>
  <si>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>dátum:</t>
  </si>
  <si>
    <t xml:space="preserve">Sučet riadkov 21 až 23: </t>
  </si>
  <si>
    <t>F</t>
  </si>
  <si>
    <t>odberateľ, obstarávateľ</t>
  </si>
  <si>
    <t>dodávateľ, zhotoviteľ</t>
  </si>
  <si>
    <t xml:space="preserve">Odberateľ: </t>
  </si>
  <si>
    <t xml:space="preserve">Spracoval: </t>
  </si>
  <si>
    <t xml:space="preserve">Projektant: </t>
  </si>
  <si>
    <t xml:space="preserve">JKSO: </t>
  </si>
  <si>
    <t>Rekapitulácia rozpočtu v</t>
  </si>
  <si>
    <t xml:space="preserve">Dodávateľ: </t>
  </si>
  <si>
    <t xml:space="preserve">Dátum: </t>
  </si>
  <si>
    <t>Rekapitulácia splátky v</t>
  </si>
  <si>
    <t>Rekapitulácia výrobnej kalkulácie v</t>
  </si>
  <si>
    <t>Stavba:</t>
  </si>
  <si>
    <t>Objekt:</t>
  </si>
  <si>
    <t>Časť:</t>
  </si>
  <si>
    <t>Licencia: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</si>
  <si>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</si>
  <si>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</si>
  <si>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</si>
  <si>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</si>
  <si>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</si>
  <si>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</si>
  <si>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</si>
  <si>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</si>
  <si>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</si>
  <si>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</si>
  <si>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</si>
  <si>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</si>
  <si>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</si>
  <si>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</si>
  <si>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</si>
  <si>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</si>
  <si>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</si>
  <si>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Pozícia</t>
  </si>
  <si>
    <t>Vyňatý</t>
  </si>
  <si>
    <t>Vysoká sadzba</t>
  </si>
  <si>
    <t>Typ</t>
  </si>
  <si>
    <t>X</t>
  </si>
  <si>
    <t>Y</t>
  </si>
  <si>
    <t>Klasifikácia</t>
  </si>
  <si>
    <t>Katalógové</t>
  </si>
  <si>
    <t>číslo</t>
  </si>
  <si>
    <t>cen.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</si>
  <si>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</si>
  <si>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</si>
  <si>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</si>
  <si>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</si>
  <si>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</si>
  <si>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</si>
  <si>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</si>
  <si>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</si>
  <si>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</si>
  <si>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</si>
  <si>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</si>
  <si>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</si>
  <si>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</si>
  <si>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Názov figúry</t>
  </si>
  <si>
    <t>Popis figúry</t>
  </si>
  <si>
    <t>Aritmetický výraz</t>
  </si>
  <si>
    <t>Hodnota</t>
  </si>
  <si>
    <t xml:space="preserve">Spracoval: Gachová                                 </t>
  </si>
  <si>
    <t xml:space="preserve">Projektant: Ing. Jozef Bugáň, PhD. </t>
  </si>
  <si>
    <t xml:space="preserve">JKSO : </t>
  </si>
  <si>
    <t>Stavba : Materská škola Ďurčiná-Rekonštrukcia s dostavbou objektu,k.ú.Ďurčiná,p.č.782/4,LV:1</t>
  </si>
  <si>
    <t>Objekt : SO 01 - Materská škola Ďurčiná</t>
  </si>
  <si>
    <t>Časť : Zdravotechnika</t>
  </si>
  <si>
    <t>Gachová  Vieroslava</t>
  </si>
  <si>
    <t>Ceny</t>
  </si>
  <si>
    <t xml:space="preserve"> Gachová  Vieroslava</t>
  </si>
  <si>
    <t>Ďurčiná,okres Žilina</t>
  </si>
  <si>
    <t>JKSO :</t>
  </si>
  <si>
    <t>Gachová</t>
  </si>
  <si>
    <t xml:space="preserve">Ing. Jozef Bugáň, PhD. </t>
  </si>
  <si>
    <t xml:space="preserve"> Práce nadčas</t>
  </si>
  <si>
    <t xml:space="preserve"> Murárske výpomoce</t>
  </si>
  <si>
    <t xml:space="preserve"> Bez pevnej podlahy</t>
  </si>
  <si>
    <t xml:space="preserve"> Zariadenie staveniska</t>
  </si>
  <si>
    <t xml:space="preserve"> Prevádzkové vplyvy</t>
  </si>
  <si>
    <t xml:space="preserve"> Sťažené podmienky</t>
  </si>
  <si>
    <t xml:space="preserve"> Inžinierska činnosť</t>
  </si>
  <si>
    <t xml:space="preserve"> Projektové práce</t>
  </si>
  <si>
    <t xml:space="preserve"> DPH  20% z:</t>
  </si>
  <si>
    <t xml:space="preserve"> DPH   0% z:</t>
  </si>
  <si>
    <t xml:space="preserve"> Odpočet - prípočet</t>
  </si>
  <si>
    <t>PRÁCE A DODÁVKY HSV</t>
  </si>
  <si>
    <t>1 - ZEMNE PRÁCE</t>
  </si>
  <si>
    <t>271</t>
  </si>
  <si>
    <t xml:space="preserve">                    </t>
  </si>
  <si>
    <t>45.11.21</t>
  </si>
  <si>
    <t>001</t>
  </si>
  <si>
    <t>m</t>
  </si>
  <si>
    <t>m3</t>
  </si>
  <si>
    <t>272</t>
  </si>
  <si>
    <t xml:space="preserve">13120-1202   </t>
  </si>
  <si>
    <t>Hĺbenie jám zapaž. v horn. tr. 3 nad 100 do 1 000 m3</t>
  </si>
  <si>
    <t>45.11.24</t>
  </si>
  <si>
    <t xml:space="preserve">16110-1101   </t>
  </si>
  <si>
    <t>Zvislé premiestnenie výkopu horn. tr. 1-4 do 2,5 m</t>
  </si>
  <si>
    <t xml:space="preserve">16260-1102   </t>
  </si>
  <si>
    <t>Vodorovné premiestnenie výkopu do 5000 m horn. tr. 1-4</t>
  </si>
  <si>
    <t xml:space="preserve">16710-1102   </t>
  </si>
  <si>
    <t>Nakladanie výkopku nad 100 m3 v horn. tr. 1-4</t>
  </si>
  <si>
    <t xml:space="preserve">17110-1101   </t>
  </si>
  <si>
    <t>Násypy z hornín súdržných zhutnených na 95% PS</t>
  </si>
  <si>
    <t xml:space="preserve">17120-1201   </t>
  </si>
  <si>
    <t>Uloženie sypaniny na skládku</t>
  </si>
  <si>
    <t xml:space="preserve">17410-1101   </t>
  </si>
  <si>
    <t>Zásyp zhutnený jám, rýh, šachiet alebo okolo objektu</t>
  </si>
  <si>
    <t>MAT</t>
  </si>
  <si>
    <t xml:space="preserve">1 - ZEMNE PRÁCE  spolu: </t>
  </si>
  <si>
    <t>4 - VODOROVNÉ KONŠTRUKCIE</t>
  </si>
  <si>
    <t xml:space="preserve">45157-3111   </t>
  </si>
  <si>
    <t>Lôžko pod potrubie, stoky v otvorenom výkope z piesku a štrkopiesku</t>
  </si>
  <si>
    <t>45.21.41</t>
  </si>
  <si>
    <t xml:space="preserve">45157-5111   </t>
  </si>
  <si>
    <t>Podkladná vrstva z piesku pod šachty</t>
  </si>
  <si>
    <t xml:space="preserve">45157-5111S  </t>
  </si>
  <si>
    <t>Štrkopieskový podklad pod LT</t>
  </si>
  <si>
    <t xml:space="preserve">4 - VODOROVNÉ KONŠTRUKCIE  spolu: </t>
  </si>
  <si>
    <t>8 - RÚROVÉ VEDENIA</t>
  </si>
  <si>
    <t xml:space="preserve">87116-1121   </t>
  </si>
  <si>
    <t>Montáž potrubia z tlakových rúrok polyetylénových d 32</t>
  </si>
  <si>
    <t xml:space="preserve">286 1D0202   </t>
  </si>
  <si>
    <t>Potrubie vodovodné PE100, PN16, SDR11 - 32 x 3,0</t>
  </si>
  <si>
    <t>25.21.22</t>
  </si>
  <si>
    <t xml:space="preserve">87131-3121   </t>
  </si>
  <si>
    <t>Montáž potrubia z kanaliz. rúr tvr. PVC otv. výk. do DN150</t>
  </si>
  <si>
    <t xml:space="preserve">286 110150   </t>
  </si>
  <si>
    <t>Rúrka PVC kanalizačná spoj gum. krúžkom 125x3,7x5000</t>
  </si>
  <si>
    <t>kus</t>
  </si>
  <si>
    <t xml:space="preserve">286 110200   </t>
  </si>
  <si>
    <t>Rúrka PVC kanalizačná spoj gum. krúžkom 160x4,7x5000</t>
  </si>
  <si>
    <t xml:space="preserve">87731-3123   </t>
  </si>
  <si>
    <t>Montáž tvar. 1-osých na kanaliz. potr. z PVC otv. výk. DN150</t>
  </si>
  <si>
    <t xml:space="preserve">286 506320   </t>
  </si>
  <si>
    <t>Koleno kanalizačné PVC d 125/45°</t>
  </si>
  <si>
    <t xml:space="preserve">286 506610   </t>
  </si>
  <si>
    <t>Koleno kanalizačné PVC d160/45°</t>
  </si>
  <si>
    <t xml:space="preserve">87735-3121   </t>
  </si>
  <si>
    <t>Montáž tvaroviek odbočných na potrubie z kanalizačných rúr z PVC v otvorenom výkope DN 200</t>
  </si>
  <si>
    <t xml:space="preserve">286 507080   </t>
  </si>
  <si>
    <t>Odbočky kanalizačné PVC d 125/125mm</t>
  </si>
  <si>
    <t xml:space="preserve">89224-1111   </t>
  </si>
  <si>
    <t>Tlaková skúška vodov. potrubia DN do 80</t>
  </si>
  <si>
    <t xml:space="preserve">89420-1193   </t>
  </si>
  <si>
    <t>Príplatok za hrúbku dna do 200 mm</t>
  </si>
  <si>
    <t xml:space="preserve">89442-1121   </t>
  </si>
  <si>
    <t>Osadenie prefabrikovaných šachiet 4 - 10 t</t>
  </si>
  <si>
    <t xml:space="preserve">286 810639KL </t>
  </si>
  <si>
    <t>Lapač tuku LT 0,75m3 s poklopom + doprava</t>
  </si>
  <si>
    <t>kpl</t>
  </si>
  <si>
    <t>25.23.13</t>
  </si>
  <si>
    <t xml:space="preserve">KL LT 1             </t>
  </si>
  <si>
    <t xml:space="preserve">89442-1133a  </t>
  </si>
  <si>
    <t>Napojenie do existujúcej žumpy</t>
  </si>
  <si>
    <t xml:space="preserve">89480-7215   </t>
  </si>
  <si>
    <t>Montáž revíznej šachty z PVC, DN šachty 400, DN potrubia 160, tlak 40 t, hl. 1100 do 1500mm</t>
  </si>
  <si>
    <t xml:space="preserve">  .  .  </t>
  </si>
  <si>
    <t xml:space="preserve">286 5A2715   </t>
  </si>
  <si>
    <t>Dno šachtové d425 zberné X 160</t>
  </si>
  <si>
    <t xml:space="preserve">286 5A2745   </t>
  </si>
  <si>
    <t>Rúra šachtová vlnovcová ID425 x 2000</t>
  </si>
  <si>
    <t xml:space="preserve">8 - RÚROVÉ VEDENIA  spolu: </t>
  </si>
  <si>
    <t>9 - OSTATNÉ KONŠTRUKCIE A PRÁCE</t>
  </si>
  <si>
    <t xml:space="preserve">99827-6101   </t>
  </si>
  <si>
    <t>Presun hmôt pre potrubie z rúr plastových alebo sklolaminátových v otvorenom výkope</t>
  </si>
  <si>
    <t>t</t>
  </si>
  <si>
    <t xml:space="preserve">9 - OSTATNÉ KONŠTRUKCIE A PRÁCE  spolu: </t>
  </si>
  <si>
    <t xml:space="preserve">PRÁCE A DODÁVKY HSV  spolu: </t>
  </si>
  <si>
    <t>PRÁCE A DODÁVKY PSV</t>
  </si>
  <si>
    <t>713 - Izolácie tepelné</t>
  </si>
  <si>
    <t>713</t>
  </si>
  <si>
    <t xml:space="preserve">71346-2111   </t>
  </si>
  <si>
    <t>Montáž tep. izolácie potrubia skružami PE upevn. sponou potr. DN 16</t>
  </si>
  <si>
    <t>I</t>
  </si>
  <si>
    <t>45.32.11</t>
  </si>
  <si>
    <t xml:space="preserve">283 775942P  </t>
  </si>
  <si>
    <t>Izolácia potrubia z PE 22x20mm</t>
  </si>
  <si>
    <t>25.21.41</t>
  </si>
  <si>
    <t xml:space="preserve">71346-2112   </t>
  </si>
  <si>
    <t>Montáž tep. izolácie potrubia skružami PE upevn. sponou potr. DN 20+pre potr.DN15 v podlahe</t>
  </si>
  <si>
    <t xml:space="preserve">283 77T5701c </t>
  </si>
  <si>
    <t>Izolácia potrubia z PE 28x20mm</t>
  </si>
  <si>
    <t xml:space="preserve">71346-2113   </t>
  </si>
  <si>
    <t>Montáž tep. izolácie potrubia skružami PE upevn. sponou potr. DN 25+pre potr.DN20 v podlahe</t>
  </si>
  <si>
    <t xml:space="preserve">283 77T5702c </t>
  </si>
  <si>
    <t>Izolácia potrubia z PE 35x20mm</t>
  </si>
  <si>
    <t xml:space="preserve">71346-2114   </t>
  </si>
  <si>
    <t>Montáž tep. izolácie potrubia skružami PE upevn. sponou potr. DN 32-pre potr.DN25 v podlahe</t>
  </si>
  <si>
    <t xml:space="preserve">283 77T5703c </t>
  </si>
  <si>
    <t>Izolácia potrubia z PE 42x20mm</t>
  </si>
  <si>
    <t xml:space="preserve">99871-3101   </t>
  </si>
  <si>
    <t>Presun hmôt pre izolácie tepelné v objektoch výšky do 6 m</t>
  </si>
  <si>
    <t xml:space="preserve">713 - Izolácie tepelné  spolu: </t>
  </si>
  <si>
    <t>721 - Vnútorná kanalizácia</t>
  </si>
  <si>
    <t>721</t>
  </si>
  <si>
    <t xml:space="preserve">72117-0965   </t>
  </si>
  <si>
    <t>Opr. potrubia, prepojenie stávajúceho potrubia D 110</t>
  </si>
  <si>
    <t>45.33.20</t>
  </si>
  <si>
    <t xml:space="preserve">72117-1109   </t>
  </si>
  <si>
    <t>Potrubie kanal. z PVC-U rúr hrdlových odpadné D 110x2,2</t>
  </si>
  <si>
    <t xml:space="preserve">72117-1110   </t>
  </si>
  <si>
    <t>Potrubie kanal. z PVC-U rúr hrdlových odpadné D 125x3,2</t>
  </si>
  <si>
    <t xml:space="preserve">72117-1112   </t>
  </si>
  <si>
    <t>Potrubie kanal. z PVC-U rúr hrdlových odpadné D 160/3,2</t>
  </si>
  <si>
    <t xml:space="preserve">72117-4024   </t>
  </si>
  <si>
    <t>Potrubie kanalizačné z PP odpadové DN 70, vrátane upevn.+3xČK70</t>
  </si>
  <si>
    <t xml:space="preserve">72117-4025   </t>
  </si>
  <si>
    <t>Potrubie kanalizačné z PP odpadové DN 100,vrátane upevn.+6xČK100</t>
  </si>
  <si>
    <t xml:space="preserve">72117-4042   </t>
  </si>
  <si>
    <t>Potrubie kanalizačné z PP pripojovacie DN 40</t>
  </si>
  <si>
    <t xml:space="preserve">72117-4043   </t>
  </si>
  <si>
    <t>Potrubie kanalizačné z PP pripojovacie DN 50</t>
  </si>
  <si>
    <t xml:space="preserve">72117-4044   </t>
  </si>
  <si>
    <t>Potrubie kanalizačné z PP pripojovacie DN 70</t>
  </si>
  <si>
    <t xml:space="preserve">72119-4105   </t>
  </si>
  <si>
    <t>Vyvedenie a upevnenie kanal. výpustiek D 50x1.8</t>
  </si>
  <si>
    <t xml:space="preserve">72119-4109   </t>
  </si>
  <si>
    <t>Vyvedenie a upevnenie kanal. výpustiek D 110x2.3</t>
  </si>
  <si>
    <t>72121-1HL317H</t>
  </si>
  <si>
    <t>Podlahový vpust DN110, vertikálny s izol.tanierom,zap.uz. s nerez. mriežkou+MTZ</t>
  </si>
  <si>
    <t xml:space="preserve">72127-3172P  </t>
  </si>
  <si>
    <t>Súprava vetracej hlavice DN70 + MTZ</t>
  </si>
  <si>
    <t xml:space="preserve">72127-3173P  </t>
  </si>
  <si>
    <t>Súprava vetracej hlavice DN100 + MTZ</t>
  </si>
  <si>
    <t xml:space="preserve">99872-1101   </t>
  </si>
  <si>
    <t>Presun hmôt pre vnút. kanalizáciu v objektoch výšky do 6 m</t>
  </si>
  <si>
    <t>45.33.30</t>
  </si>
  <si>
    <t xml:space="preserve">721 - Vnútorná kanalizácia  spolu: </t>
  </si>
  <si>
    <t>722 - Vnútorný vodovod</t>
  </si>
  <si>
    <t xml:space="preserve">72213-1932   </t>
  </si>
  <si>
    <t>Opr. vodov.potr. prepojenie stáv. potrubia DN 20</t>
  </si>
  <si>
    <t xml:space="preserve">72217-0911   </t>
  </si>
  <si>
    <t>Opr. vodov. potrubia z PE, prepojenie na potr. D 32</t>
  </si>
  <si>
    <t xml:space="preserve">72217-1213   </t>
  </si>
  <si>
    <t>Potrubie vodov. z rúrok PE D 32/3,4 v základoch+stúpn.</t>
  </si>
  <si>
    <t xml:space="preserve">72217-3312   </t>
  </si>
  <si>
    <t>Potrubie vodov. z plasthliníkových rúrok D 20x2,0</t>
  </si>
  <si>
    <t xml:space="preserve">286 1B0603   </t>
  </si>
  <si>
    <t>Rúrka ochranná pre potrubie d 20 v podlahe</t>
  </si>
  <si>
    <t xml:space="preserve">72217-3313   </t>
  </si>
  <si>
    <t>Potrubie vodov. z plasthliníkových rúrok D 26x3,0</t>
  </si>
  <si>
    <t xml:space="preserve">286 1B0604   </t>
  </si>
  <si>
    <t>Rúrka ochranná pre potrubie d26 v podlahe</t>
  </si>
  <si>
    <t xml:space="preserve">72217-3314   </t>
  </si>
  <si>
    <t>Potrubie vodov. z plasthliníkových rúrok D 32x3,0</t>
  </si>
  <si>
    <t xml:space="preserve">286 1B0605   </t>
  </si>
  <si>
    <t>Rúrka ochranná pre potrubie d32 v podlahe</t>
  </si>
  <si>
    <t xml:space="preserve">72219-0401   </t>
  </si>
  <si>
    <t>Prípojky vod. ocel. rúrky záv. poz. 11353 upev. výpust. DN 15</t>
  </si>
  <si>
    <t xml:space="preserve">72222-0111   </t>
  </si>
  <si>
    <t>Arm. vod. s 1 závitom, nástenka G 1/2</t>
  </si>
  <si>
    <t xml:space="preserve">72222-2222   </t>
  </si>
  <si>
    <t>Armat. vodov. s 1 závitom, ventil vypúšťací KE 275 G 1/2</t>
  </si>
  <si>
    <t>súbor</t>
  </si>
  <si>
    <t xml:space="preserve">72223-1163   </t>
  </si>
  <si>
    <t>Armat. vod. s 2 závit. ventil poistný priamy ON 137030 G 1</t>
  </si>
  <si>
    <t xml:space="preserve">72223-9101   </t>
  </si>
  <si>
    <t>Montáž vodov. armatúr s 2 závitmi G 1/2</t>
  </si>
  <si>
    <t xml:space="preserve">422 2V2015   </t>
  </si>
  <si>
    <t>Filter DN15</t>
  </si>
  <si>
    <t>29.13.13</t>
  </si>
  <si>
    <t xml:space="preserve">551 110060   </t>
  </si>
  <si>
    <t>Ventil priamy G1/2</t>
  </si>
  <si>
    <t>29.13.12</t>
  </si>
  <si>
    <t xml:space="preserve">551 111060   </t>
  </si>
  <si>
    <t>Ventil priamy G 1/2 s vypúšťaním</t>
  </si>
  <si>
    <t xml:space="preserve">551 215260   </t>
  </si>
  <si>
    <t>Ventil spätný G 1/2</t>
  </si>
  <si>
    <t xml:space="preserve">72223-9102   </t>
  </si>
  <si>
    <t>Montáž vodov. armatúr s 2 závitmi G 3/4</t>
  </si>
  <si>
    <t xml:space="preserve">422 3K0204   </t>
  </si>
  <si>
    <t>Uzáver guľový voda G 3/4"</t>
  </si>
  <si>
    <t>29.13.11</t>
  </si>
  <si>
    <t xml:space="preserve">426 1G6022d  </t>
  </si>
  <si>
    <t>Armatúra zmiešavacia DN20</t>
  </si>
  <si>
    <t>29.12.24</t>
  </si>
  <si>
    <t xml:space="preserve">ESBE                </t>
  </si>
  <si>
    <t xml:space="preserve">551 110080   </t>
  </si>
  <si>
    <t>Ventil priamy G 3/4</t>
  </si>
  <si>
    <t xml:space="preserve">551 666100   </t>
  </si>
  <si>
    <t>Ventil spätnopoistný G 3/4</t>
  </si>
  <si>
    <t xml:space="preserve">72223-9103   </t>
  </si>
  <si>
    <t>Montáž vodov. armatúr s 2 závitmi G 1</t>
  </si>
  <si>
    <t xml:space="preserve">422 2V2017   </t>
  </si>
  <si>
    <t>Filter DN25</t>
  </si>
  <si>
    <t xml:space="preserve">422 3K0403   </t>
  </si>
  <si>
    <t>Uzáver guľový so spätnou klapkou 1"</t>
  </si>
  <si>
    <t xml:space="preserve">422 8C0373   </t>
  </si>
  <si>
    <t>Ventil kontrolovateľný 1"</t>
  </si>
  <si>
    <t xml:space="preserve">CIM33CREA025        </t>
  </si>
  <si>
    <t xml:space="preserve">426 1G6022b  </t>
  </si>
  <si>
    <t>Armatúra zmiešavacia DN25</t>
  </si>
  <si>
    <t xml:space="preserve">551 110100   </t>
  </si>
  <si>
    <t>Ventil priamy G 1</t>
  </si>
  <si>
    <t xml:space="preserve">551 111100   </t>
  </si>
  <si>
    <t>Ventil priamy G1 s vypúšťaním</t>
  </si>
  <si>
    <t xml:space="preserve">72223-9104   </t>
  </si>
  <si>
    <t>Montáž vodov. armatúr s 2 závitmi G 5/4</t>
  </si>
  <si>
    <t xml:space="preserve">422 2V2005   </t>
  </si>
  <si>
    <t>Filter DN32</t>
  </si>
  <si>
    <t xml:space="preserve">99872-2101   </t>
  </si>
  <si>
    <t>Presun hmôt pre vnút. vodovod v objektoch výšky do 6 m</t>
  </si>
  <si>
    <t xml:space="preserve">722 - Vnútorný vodovod  spolu: </t>
  </si>
  <si>
    <t>724 - Strojné vybavenie</t>
  </si>
  <si>
    <t xml:space="preserve">72413-9102   </t>
  </si>
  <si>
    <t>Montáž čerpadiel cirkulačných</t>
  </si>
  <si>
    <t xml:space="preserve">426 1A1704   </t>
  </si>
  <si>
    <t>Čerpadlo cirkulačné</t>
  </si>
  <si>
    <t xml:space="preserve">99872-4101   </t>
  </si>
  <si>
    <t>Presun hmôt pre strojné vybavenie v objektoch výšky do 6 m</t>
  </si>
  <si>
    <t xml:space="preserve">724 - Strojné vybavenie  spolu: </t>
  </si>
  <si>
    <t>725 - Zariaďovacie predmety</t>
  </si>
  <si>
    <t xml:space="preserve">72511-6231   </t>
  </si>
  <si>
    <t>Montáž predstenového systému záchodov do kombinovaných stien</t>
  </si>
  <si>
    <t xml:space="preserve">642 862251   </t>
  </si>
  <si>
    <t>Montážny prvok pre závesné WC</t>
  </si>
  <si>
    <t>komplet</t>
  </si>
  <si>
    <t>28.74.11</t>
  </si>
  <si>
    <t xml:space="preserve">111.111.00.1        </t>
  </si>
  <si>
    <t xml:space="preserve">642 862452G  </t>
  </si>
  <si>
    <t>Ovládacia doska</t>
  </si>
  <si>
    <t xml:space="preserve">115.888.11.1        </t>
  </si>
  <si>
    <t xml:space="preserve">72511-9213   </t>
  </si>
  <si>
    <t>Montáž záchodových mís závesných</t>
  </si>
  <si>
    <t>26.22.10</t>
  </si>
  <si>
    <t xml:space="preserve">642 3K2032   </t>
  </si>
  <si>
    <t>Závesné WC detské</t>
  </si>
  <si>
    <t xml:space="preserve">72521-1111   </t>
  </si>
  <si>
    <t>Montáž umývadla do predstenového syst.</t>
  </si>
  <si>
    <t xml:space="preserve">642 1KO067   </t>
  </si>
  <si>
    <t>Umývadlo detské,pravouhlé</t>
  </si>
  <si>
    <t xml:space="preserve">K61421900           </t>
  </si>
  <si>
    <t xml:space="preserve">72521-1221   </t>
  </si>
  <si>
    <t>Montáž predstenového systému umývadiel do kombinovaných stien</t>
  </si>
  <si>
    <t xml:space="preserve">642 862350a  </t>
  </si>
  <si>
    <t>Montážny prvok pre umývadlo</t>
  </si>
  <si>
    <t xml:space="preserve">111.430.00.1        </t>
  </si>
  <si>
    <t xml:space="preserve">642 1KO066   </t>
  </si>
  <si>
    <t>Umývadlo,pravouhlé</t>
  </si>
  <si>
    <t xml:space="preserve">72531-2111   </t>
  </si>
  <si>
    <t>Montáž drezov ostatných rozmerov a typov</t>
  </si>
  <si>
    <t xml:space="preserve">72531-9202   </t>
  </si>
  <si>
    <t>Príplatok za použitie silikónového tmelu 0,2 kg/kus</t>
  </si>
  <si>
    <t xml:space="preserve">72533-9101   </t>
  </si>
  <si>
    <t>Montáž výleviek keramic., liat, a i. hmoty bez výtok armat. a splach nádrže</t>
  </si>
  <si>
    <t xml:space="preserve">642 7A0101   </t>
  </si>
  <si>
    <t>Výlevka s mrežou</t>
  </si>
  <si>
    <t xml:space="preserve">5104.6, biela       </t>
  </si>
  <si>
    <t xml:space="preserve">72553-9255   </t>
  </si>
  <si>
    <t>Montáž elektr.ohrievač 120 l</t>
  </si>
  <si>
    <t xml:space="preserve">541 2E0534   </t>
  </si>
  <si>
    <t>Ohrievač vody el. s rýchloohr. objem 120 l, 230V, 2-3kW,IP25</t>
  </si>
  <si>
    <t>29.71.25</t>
  </si>
  <si>
    <t xml:space="preserve">72581-9402   </t>
  </si>
  <si>
    <t>Montáž ventilov rohových G 1/2</t>
  </si>
  <si>
    <t xml:space="preserve">551 012660   </t>
  </si>
  <si>
    <t>Ventil rohový G 1/2</t>
  </si>
  <si>
    <t>29.13.20</t>
  </si>
  <si>
    <t xml:space="preserve">551 440027   </t>
  </si>
  <si>
    <t>Batéria umývadlová 1-páková do 1 otvoru s mech. vyp. štandardná kvalita 1/2"</t>
  </si>
  <si>
    <t xml:space="preserve">551 431641   </t>
  </si>
  <si>
    <t>Batéria drezová jednopáková nástenná G1/2-100 štandartná kvalita</t>
  </si>
  <si>
    <t xml:space="preserve">72582-9802   </t>
  </si>
  <si>
    <t>Montáž batérie drezovej 1-pákovej do 1 otvoru</t>
  </si>
  <si>
    <t xml:space="preserve">551 431741   </t>
  </si>
  <si>
    <t>Batéria drezová jednopáková do 1otvoru štandartná kvalita</t>
  </si>
  <si>
    <t xml:space="preserve">551 456110   </t>
  </si>
  <si>
    <t>Batéria sprchová štandartná kvalita</t>
  </si>
  <si>
    <t xml:space="preserve">72585-0110   </t>
  </si>
  <si>
    <t>Ventil odpadový pre zariaď. predmety DN 32 štandardná kvalita</t>
  </si>
  <si>
    <t xml:space="preserve">72586-9101   </t>
  </si>
  <si>
    <t>Montáž zápach. uzávierok umývadlových D 40</t>
  </si>
  <si>
    <t xml:space="preserve">72598-0122   </t>
  </si>
  <si>
    <t>Dvierka prístupové k inštaláciám z plastov 15/30</t>
  </si>
  <si>
    <t xml:space="preserve">72598-0123   </t>
  </si>
  <si>
    <t>Dvierka prístupové k inštaláciám z plastov 30/30</t>
  </si>
  <si>
    <t xml:space="preserve">725 - Zariaďovacie predmety  spolu: </t>
  </si>
  <si>
    <t>732 - Strojovne</t>
  </si>
  <si>
    <t>731</t>
  </si>
  <si>
    <t xml:space="preserve">73221-9315   </t>
  </si>
  <si>
    <t>Montáž ohrievačov vody plynových a odťahu spalín</t>
  </si>
  <si>
    <t>45.33.11</t>
  </si>
  <si>
    <t xml:space="preserve">541 2A2120v  </t>
  </si>
  <si>
    <t>Stac.plyn.kond.ohrievač vody s int.ohrevom a nút.odťahom spalín,obj.217 l, 3,1 m3/hod,45W</t>
  </si>
  <si>
    <t>29.72.14</t>
  </si>
  <si>
    <t xml:space="preserve">QFE 352             </t>
  </si>
  <si>
    <t xml:space="preserve">541 2A9010v  </t>
  </si>
  <si>
    <t>Koaxiálny odvod spalín D100/150,trubka koax. d100/150-1m</t>
  </si>
  <si>
    <t>29.72.20</t>
  </si>
  <si>
    <t xml:space="preserve">541 2A9020v  </t>
  </si>
  <si>
    <t>Prechodka pre vodorovné strechy</t>
  </si>
  <si>
    <t xml:space="preserve">541 2A9030v  </t>
  </si>
  <si>
    <t>Komínový nadstavec koaxiálny vertikálny,1000mm</t>
  </si>
  <si>
    <t xml:space="preserve">732 - Strojovne  spolu: </t>
  </si>
  <si>
    <t xml:space="preserve">PRÁCE A DODÁVKY PSV  spolu: </t>
  </si>
  <si>
    <t>PRÁCE A DODÁVKY M</t>
  </si>
  <si>
    <t xml:space="preserve">80231-0108   </t>
  </si>
  <si>
    <t>Montáž chráničiek DN 100</t>
  </si>
  <si>
    <t>M</t>
  </si>
  <si>
    <t>45.21.42</t>
  </si>
  <si>
    <t xml:space="preserve">141 308500   </t>
  </si>
  <si>
    <t>Rúrky oceľ. bezošvé 11353.0 d 108 mm hr.steny 4,0 mm</t>
  </si>
  <si>
    <t>27.22.10</t>
  </si>
  <si>
    <t xml:space="preserve">80231-0324   </t>
  </si>
  <si>
    <t>Montáž chráničiek DN 250-pre kanalizáciu</t>
  </si>
  <si>
    <t xml:space="preserve">80322-1010   </t>
  </si>
  <si>
    <t>Vyhľadávací vodič na potrubí z PE D do 150</t>
  </si>
  <si>
    <t xml:space="preserve">80322-2000   </t>
  </si>
  <si>
    <t>Montáž vývodu signalizačného vodiča</t>
  </si>
  <si>
    <t xml:space="preserve">80322-3000   </t>
  </si>
  <si>
    <t>Uloženie PE fólie na obsyp</t>
  </si>
  <si>
    <t xml:space="preserve">PRÁCE A DODÁVKY M  spolu: </t>
  </si>
  <si>
    <t>Za rozpočet celkom</t>
  </si>
  <si>
    <t xml:space="preserve">272 - Vedenia rúrové vonkajšie </t>
  </si>
  <si>
    <t xml:space="preserve">272 - Vedenia rúrové vonkajšie spolu: </t>
  </si>
  <si>
    <t xml:space="preserve">Jednotková </t>
  </si>
  <si>
    <t>Stavba : Materská škola Ďurčiná-Rekonštrukcia s dostavbou objektu,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</si>
</sst>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\ &quot;Sk&quot;_-;\-* #,##0\ &quot;Sk&quot;_-;_-* &quot;-&quot;\ &quot;Sk&quot;_-;_-@_-"/>
    <numFmt numFmtId="165" formatCode="#,##0.000"/>
    <numFmt numFmtId="166" formatCode="#,##0.00000"/>
    <numFmt numFmtId="167" formatCode="#,##0&quot; &quot;"/>
    <numFmt numFmtId="168" formatCode="#,##0&quot; Sk&quot;;[Red]&quot;-&quot;#,##0&quot; Sk&quot;"/>
    <numFmt numFmtId="169" formatCode="0.000"/>
  </numFmts>
  <fonts count="20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b/>
      <sz val="18"/>
      <color theme="3"/>
      <name val="Calibri Light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68" fontId="6" fillId="0" borderId="1"/>
    <xf numFmtId="0" fontId="6" fillId="0" borderId="1" applyFont="0" applyFill="0"/>
    <xf numFmtId="164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73" applyNumberFormat="0" applyFill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9" fillId="28" borderId="0" applyNumberFormat="0" applyBorder="0" applyAlignment="0" applyProtection="0"/>
  </cellStyleXfs>
  <cellXfs count="152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65" fontId="1" fillId="0" borderId="0" xfId="0" applyNumberFormat="1" applyFont="1" applyProtection="1"/>
    <xf numFmtId="4" fontId="1" fillId="0" borderId="0" xfId="0" applyNumberFormat="1" applyFont="1" applyProtection="1"/>
    <xf numFmtId="166" fontId="1" fillId="0" borderId="0" xfId="0" applyNumberFormat="1" applyFont="1" applyProtection="1"/>
    <xf numFmtId="49" fontId="1" fillId="0" borderId="0" xfId="0" applyNumberFormat="1" applyFont="1" applyProtection="1"/>
    <xf numFmtId="0" fontId="3" fillId="0" borderId="0" xfId="0" applyFont="1" applyProtection="1"/>
    <xf numFmtId="0" fontId="1" fillId="0" borderId="4" xfId="28" applyFont="1" applyBorder="1" applyAlignment="1">
      <alignment horizontal="left" vertical="center"/>
    </xf>
    <xf numFmtId="0" fontId="1" fillId="0" borderId="5" xfId="28" applyFont="1" applyBorder="1" applyAlignment="1">
      <alignment horizontal="left" vertical="center"/>
    </xf>
    <xf numFmtId="0" fontId="1" fillId="0" borderId="5" xfId="28" applyFont="1" applyBorder="1" applyAlignment="1">
      <alignment horizontal="right" vertical="center"/>
    </xf>
    <xf numFmtId="0" fontId="1" fillId="0" borderId="6" xfId="28" applyFont="1" applyBorder="1" applyAlignment="1">
      <alignment horizontal="left" vertical="center"/>
    </xf>
    <xf numFmtId="0" fontId="1" fillId="0" borderId="7" xfId="28" applyFont="1" applyBorder="1" applyAlignment="1">
      <alignment horizontal="left" vertical="center"/>
    </xf>
    <xf numFmtId="0" fontId="1" fillId="0" borderId="8" xfId="28" applyFont="1" applyBorder="1" applyAlignment="1">
      <alignment horizontal="left" vertical="center"/>
    </xf>
    <xf numFmtId="0" fontId="1" fillId="0" borderId="8" xfId="28" applyFont="1" applyBorder="1" applyAlignment="1">
      <alignment horizontal="right" vertical="center"/>
    </xf>
    <xf numFmtId="0" fontId="1" fillId="0" borderId="9" xfId="28" applyFont="1" applyBorder="1" applyAlignment="1">
      <alignment horizontal="left" vertical="center"/>
    </xf>
    <xf numFmtId="0" fontId="1" fillId="0" borderId="10" xfId="28" applyFont="1" applyBorder="1" applyAlignment="1">
      <alignment horizontal="left" vertical="center"/>
    </xf>
    <xf numFmtId="0" fontId="1" fillId="0" borderId="11" xfId="28" applyFont="1" applyBorder="1" applyAlignment="1">
      <alignment horizontal="left" vertical="center"/>
    </xf>
    <xf numFmtId="0" fontId="1" fillId="0" borderId="11" xfId="28" applyFont="1" applyBorder="1" applyAlignment="1">
      <alignment horizontal="right" vertical="center"/>
    </xf>
    <xf numFmtId="0" fontId="1" fillId="0" borderId="12" xfId="28" applyFont="1" applyBorder="1" applyAlignment="1">
      <alignment horizontal="left" vertical="center"/>
    </xf>
    <xf numFmtId="0" fontId="1" fillId="0" borderId="13" xfId="28" applyFont="1" applyBorder="1" applyAlignment="1">
      <alignment horizontal="left" vertical="center"/>
    </xf>
    <xf numFmtId="0" fontId="1" fillId="0" borderId="14" xfId="28" applyFont="1" applyBorder="1" applyAlignment="1">
      <alignment horizontal="right" vertical="center"/>
    </xf>
    <xf numFmtId="0" fontId="1" fillId="0" borderId="14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7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3" xfId="28" applyFont="1" applyBorder="1" applyAlignment="1">
      <alignment horizontal="left" vertical="center"/>
    </xf>
    <xf numFmtId="0" fontId="1" fillId="0" borderId="23" xfId="28" applyFont="1" applyBorder="1" applyAlignment="1">
      <alignment horizontal="center" vertical="center"/>
    </xf>
    <xf numFmtId="0" fontId="1" fillId="0" borderId="24" xfId="28" applyFont="1" applyBorder="1" applyAlignment="1">
      <alignment horizontal="center" vertical="center"/>
    </xf>
    <xf numFmtId="0" fontId="1" fillId="0" borderId="25" xfId="28" applyFont="1" applyBorder="1" applyAlignment="1">
      <alignment horizontal="center" vertical="center"/>
    </xf>
    <xf numFmtId="0" fontId="1" fillId="0" borderId="26" xfId="28" applyFont="1" applyBorder="1" applyAlignment="1">
      <alignment horizontal="center" vertical="center"/>
    </xf>
    <xf numFmtId="0" fontId="1" fillId="0" borderId="27" xfId="28" applyFont="1" applyBorder="1" applyAlignment="1">
      <alignment horizontal="center" vertical="center"/>
    </xf>
    <xf numFmtId="0" fontId="1" fillId="0" borderId="28" xfId="28" applyFont="1" applyBorder="1" applyAlignment="1">
      <alignment horizontal="center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center" vertical="center"/>
    </xf>
    <xf numFmtId="0" fontId="1" fillId="0" borderId="34" xfId="28" applyFont="1" applyBorder="1" applyAlignment="1">
      <alignment horizontal="left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left" vertical="center"/>
    </xf>
    <xf numFmtId="10" fontId="1" fillId="0" borderId="36" xfId="28" applyNumberFormat="1" applyFont="1" applyBorder="1" applyAlignment="1">
      <alignment horizontal="right" vertical="center"/>
    </xf>
    <xf numFmtId="0" fontId="1" fillId="0" borderId="37" xfId="28" applyFont="1" applyBorder="1" applyAlignment="1">
      <alignment horizontal="left" vertical="center"/>
    </xf>
    <xf numFmtId="0" fontId="1" fillId="0" borderId="35" xfId="28" applyFont="1" applyBorder="1" applyAlignment="1">
      <alignment horizontal="right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left" vertical="center"/>
    </xf>
    <xf numFmtId="0" fontId="1" fillId="0" borderId="39" xfId="28" applyFont="1" applyBorder="1" applyAlignment="1">
      <alignment horizontal="right" vertical="center"/>
    </xf>
    <xf numFmtId="0" fontId="1" fillId="0" borderId="40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38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41" xfId="28" applyFont="1" applyBorder="1" applyAlignment="1">
      <alignment horizontal="right" vertical="center"/>
    </xf>
    <xf numFmtId="0" fontId="1" fillId="0" borderId="42" xfId="28" applyFont="1" applyBorder="1" applyAlignment="1">
      <alignment horizontal="right" vertical="center"/>
    </xf>
    <xf numFmtId="3" fontId="1" fillId="0" borderId="41" xfId="28" applyNumberFormat="1" applyFont="1" applyBorder="1" applyAlignment="1">
      <alignment horizontal="right" vertical="center"/>
    </xf>
    <xf numFmtId="3" fontId="1" fillId="0" borderId="43" xfId="28" applyNumberFormat="1" applyFont="1" applyBorder="1" applyAlignment="1">
      <alignment horizontal="right" vertical="center"/>
    </xf>
    <xf numFmtId="0" fontId="1" fillId="0" borderId="44" xfId="28" applyFont="1" applyBorder="1" applyAlignment="1">
      <alignment horizontal="left" vertical="center"/>
    </xf>
    <xf numFmtId="0" fontId="1" fillId="0" borderId="39" xfId="28" applyFont="1" applyBorder="1" applyAlignment="1">
      <alignment horizontal="center" vertical="center"/>
    </xf>
    <xf numFmtId="0" fontId="1" fillId="0" borderId="45" xfId="28" applyFont="1" applyBorder="1" applyAlignment="1">
      <alignment horizontal="center" vertical="center"/>
    </xf>
    <xf numFmtId="0" fontId="1" fillId="0" borderId="46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25" xfId="28" applyFont="1" applyBorder="1" applyAlignment="1">
      <alignment horizontal="left" vertical="center"/>
    </xf>
    <xf numFmtId="0" fontId="3" fillId="0" borderId="47" xfId="28" applyFont="1" applyBorder="1" applyAlignment="1">
      <alignment horizontal="center" vertical="center"/>
    </xf>
    <xf numFmtId="0" fontId="3" fillId="0" borderId="48" xfId="28" applyFont="1" applyBorder="1" applyAlignment="1">
      <alignment horizontal="center" vertical="center"/>
    </xf>
    <xf numFmtId="0" fontId="1" fillId="0" borderId="49" xfId="28" applyFont="1" applyBorder="1" applyAlignment="1">
      <alignment horizontal="left" vertical="center"/>
    </xf>
    <xf numFmtId="167" fontId="1" fillId="0" borderId="50" xfId="28" applyNumberFormat="1" applyFont="1" applyBorder="1" applyAlignment="1">
      <alignment horizontal="right" vertical="center"/>
    </xf>
    <xf numFmtId="0" fontId="1" fillId="0" borderId="37" xfId="28" applyFont="1" applyBorder="1" applyAlignment="1">
      <alignment horizontal="right" vertical="center"/>
    </xf>
    <xf numFmtId="0" fontId="1" fillId="0" borderId="51" xfId="28" applyNumberFormat="1" applyFont="1" applyBorder="1" applyAlignment="1">
      <alignment horizontal="left" vertical="center"/>
    </xf>
    <xf numFmtId="10" fontId="1" fillId="0" borderId="17" xfId="28" applyNumberFormat="1" applyFont="1" applyBorder="1" applyAlignment="1">
      <alignment horizontal="right" vertical="center"/>
    </xf>
    <xf numFmtId="10" fontId="1" fillId="0" borderId="8" xfId="28" applyNumberFormat="1" applyFont="1" applyBorder="1" applyAlignment="1">
      <alignment horizontal="right" vertical="center"/>
    </xf>
    <xf numFmtId="10" fontId="1" fillId="0" borderId="52" xfId="28" applyNumberFormat="1" applyFont="1" applyBorder="1" applyAlignment="1">
      <alignment horizontal="right" vertical="center"/>
    </xf>
    <xf numFmtId="0" fontId="1" fillId="0" borderId="4" xfId="28" applyFont="1" applyBorder="1" applyAlignment="1">
      <alignment horizontal="right" vertical="center"/>
    </xf>
    <xf numFmtId="0" fontId="1" fillId="0" borderId="16" xfId="28" applyFont="1" applyBorder="1" applyAlignment="1">
      <alignment horizontal="righ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right" vertical="center"/>
    </xf>
    <xf numFmtId="0" fontId="1" fillId="0" borderId="53" xfId="0" applyNumberFormat="1" applyFont="1" applyBorder="1" applyAlignment="1" applyProtection="1">
      <alignment horizontal="center"/>
    </xf>
    <xf numFmtId="0" fontId="1" fillId="0" borderId="54" xfId="0" applyNumberFormat="1" applyFont="1" applyBorder="1" applyAlignment="1" applyProtection="1">
      <alignment horizontal="center"/>
    </xf>
    <xf numFmtId="0" fontId="1" fillId="0" borderId="55" xfId="0" applyNumberFormat="1" applyFont="1" applyBorder="1" applyAlignment="1" applyProtection="1">
      <alignment horizontal="center"/>
    </xf>
    <xf numFmtId="0" fontId="1" fillId="0" borderId="56" xfId="0" applyNumberFormat="1" applyFont="1" applyBorder="1" applyAlignment="1" applyProtection="1">
      <alignment horizontal="center"/>
    </xf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Alignment="1" applyProtection="1">
      <protection locked="0"/>
    </xf>
    <xf numFmtId="165" fontId="1" fillId="0" borderId="0" xfId="0" applyNumberFormat="1" applyFont="1" applyProtection="1"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165" fontId="1" fillId="0" borderId="0" xfId="0" applyNumberFormat="1" applyFont="1" applyAlignment="1" applyProtection="1">
      <alignment horizontal="right"/>
      <protection locked="0"/>
    </xf>
    <xf numFmtId="3" fontId="1" fillId="0" borderId="57" xfId="28" applyNumberFormat="1" applyFont="1" applyBorder="1" applyAlignment="1">
      <alignment horizontal="right" vertical="center"/>
    </xf>
    <xf numFmtId="3" fontId="1" fillId="0" borderId="42" xfId="28" applyNumberFormat="1" applyFont="1" applyBorder="1" applyAlignment="1">
      <alignment horizontal="right" vertical="center"/>
    </xf>
    <xf numFmtId="3" fontId="1" fillId="0" borderId="58" xfId="28" applyNumberFormat="1" applyFont="1" applyBorder="1" applyAlignment="1">
      <alignment horizontal="right" vertical="center"/>
    </xf>
    <xf numFmtId="3" fontId="1" fillId="0" borderId="6" xfId="28" applyNumberFormat="1" applyFont="1" applyBorder="1" applyAlignment="1">
      <alignment horizontal="right" vertical="center"/>
    </xf>
    <xf numFmtId="3" fontId="1" fillId="0" borderId="18" xfId="28" applyNumberFormat="1" applyFont="1" applyBorder="1" applyAlignment="1">
      <alignment horizontal="right" vertical="center"/>
    </xf>
    <xf numFmtId="3" fontId="1" fillId="0" borderId="21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65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66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69" fontId="1" fillId="0" borderId="0" xfId="0" applyNumberFormat="1" applyFont="1" applyAlignment="1" applyProtection="1">
      <alignment vertical="top"/>
    </xf>
    <xf numFmtId="0" fontId="13" fillId="0" borderId="0" xfId="27" applyFont="1"/>
    <xf numFmtId="0" fontId="14" fillId="0" borderId="0" xfId="27" applyFont="1"/>
    <xf numFmtId="49" fontId="14" fillId="0" borderId="0" xfId="27" applyNumberFormat="1" applyFont="1"/>
    <xf numFmtId="0" fontId="1" fillId="0" borderId="59" xfId="0" applyFont="1" applyBorder="1" applyAlignment="1" applyProtection="1">
      <alignment horizontal="left"/>
      <protection locked="0"/>
    </xf>
    <xf numFmtId="0" fontId="1" fillId="0" borderId="60" xfId="0" applyNumberFormat="1" applyFont="1" applyBorder="1" applyAlignment="1" applyProtection="1">
      <alignment horizontal="center"/>
      <protection locked="0"/>
    </xf>
    <xf numFmtId="0" fontId="1" fillId="0" borderId="61" xfId="0" applyFont="1" applyBorder="1" applyAlignment="1" applyProtection="1">
      <alignment horizontal="left"/>
      <protection locked="0"/>
    </xf>
    <xf numFmtId="0" fontId="1" fillId="0" borderId="61" xfId="0" applyFont="1" applyBorder="1" applyAlignment="1" applyProtection="1">
      <alignment horizontal="left" vertical="center"/>
      <protection locked="0"/>
    </xf>
    <xf numFmtId="0" fontId="1" fillId="0" borderId="62" xfId="0" applyNumberFormat="1" applyFont="1" applyBorder="1" applyAlignment="1" applyProtection="1">
      <alignment horizontal="center"/>
      <protection locked="0"/>
    </xf>
    <xf numFmtId="0" fontId="1" fillId="0" borderId="63" xfId="0" applyNumberFormat="1" applyFont="1" applyBorder="1" applyAlignment="1" applyProtection="1">
      <alignment horizontal="center"/>
    </xf>
    <xf numFmtId="0" fontId="1" fillId="0" borderId="64" xfId="0" applyNumberFormat="1" applyFont="1" applyBorder="1" applyAlignment="1" applyProtection="1">
      <alignment horizontal="center"/>
    </xf>
    <xf numFmtId="0" fontId="1" fillId="0" borderId="59" xfId="0" applyFont="1" applyBorder="1" applyAlignment="1" applyProtection="1">
      <alignment horizontal="center"/>
    </xf>
    <xf numFmtId="0" fontId="1" fillId="0" borderId="65" xfId="0" applyFont="1" applyBorder="1" applyAlignment="1" applyProtection="1">
      <alignment horizontal="centerContinuous"/>
    </xf>
    <xf numFmtId="0" fontId="1" fillId="0" borderId="66" xfId="0" applyFont="1" applyBorder="1" applyAlignment="1" applyProtection="1">
      <alignment horizontal="centerContinuous"/>
    </xf>
    <xf numFmtId="0" fontId="1" fillId="0" borderId="67" xfId="0" applyFont="1" applyBorder="1" applyAlignment="1" applyProtection="1">
      <alignment horizontal="centerContinuous"/>
    </xf>
    <xf numFmtId="0" fontId="1" fillId="0" borderId="61" xfId="0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" vertical="center"/>
    </xf>
    <xf numFmtId="0" fontId="1" fillId="0" borderId="62" xfId="0" applyFont="1" applyBorder="1" applyAlignment="1" applyProtection="1">
      <alignment horizontal="center"/>
    </xf>
    <xf numFmtId="0" fontId="1" fillId="0" borderId="68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</xf>
    <xf numFmtId="49" fontId="1" fillId="0" borderId="0" xfId="0" applyNumberFormat="1" applyFont="1" applyAlignment="1" applyProtection="1">
      <alignment horizontal="left" vertical="top" wrapText="1"/>
    </xf>
    <xf numFmtId="4" fontId="1" fillId="0" borderId="29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34" xfId="28" applyNumberFormat="1" applyFont="1" applyBorder="1" applyAlignment="1">
      <alignment horizontal="right" vertical="center"/>
    </xf>
    <xf numFmtId="4" fontId="1" fillId="0" borderId="37" xfId="28" applyNumberFormat="1" applyFont="1" applyBorder="1" applyAlignment="1">
      <alignment horizontal="right" vertical="center"/>
    </xf>
    <xf numFmtId="4" fontId="1" fillId="0" borderId="72" xfId="28" applyNumberFormat="1" applyFont="1" applyBorder="1" applyAlignment="1">
      <alignment horizontal="right" vertical="center"/>
    </xf>
    <xf numFmtId="4" fontId="1" fillId="0" borderId="36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49" fontId="13" fillId="0" borderId="0" xfId="27" applyNumberFormat="1" applyFont="1"/>
    <xf numFmtId="49" fontId="1" fillId="0" borderId="0" xfId="0" applyNumberFormat="1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66" fontId="3" fillId="0" borderId="0" xfId="0" applyNumberFormat="1" applyFont="1" applyAlignment="1" applyProtection="1">
      <alignment vertical="top"/>
    </xf>
    <xf numFmtId="165" fontId="3" fillId="0" borderId="0" xfId="0" applyNumberFormat="1" applyFont="1" applyAlignment="1" applyProtection="1">
      <alignment vertical="top"/>
    </xf>
    <xf numFmtId="49" fontId="3" fillId="0" borderId="0" xfId="0" applyNumberFormat="1" applyFont="1" applyAlignment="1" applyProtection="1">
      <alignment horizontal="left" vertical="top" wrapText="1"/>
    </xf>
    <xf numFmtId="14" fontId="1" fillId="0" borderId="15" xfId="28" applyNumberFormat="1" applyFont="1" applyBorder="1" applyAlignment="1">
      <alignment horizontal="left" vertical="center"/>
    </xf>
    <xf numFmtId="14" fontId="3" fillId="0" borderId="0" xfId="0" applyNumberFormat="1" applyFont="1" applyProtection="1"/>
  </cellXfs>
  <cellStyles count="53">
    <cellStyle name="1 000 Sk" xfId="1" xr:uid="{00000000-0005-0000-0000-000000000000}"/>
    <cellStyle name="1 000,-  Sk" xfId="2" xr:uid="{00000000-0005-0000-0000-000001000000}"/>
    <cellStyle name="1 000,- Kč" xfId="3" xr:uid="{00000000-0005-0000-0000-000002000000}"/>
    <cellStyle name="1 000,- Sk" xfId="4" xr:uid="{00000000-0005-0000-0000-000003000000}"/>
    <cellStyle name="1000 Sk_fakturuj99" xfId="5" xr:uid="{00000000-0005-0000-0000-000004000000}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20 % – Zvýraznění1" xfId="6" xr:uid="{00000000-0005-0000-0000-000005000000}"/>
    <cellStyle name="20 % – Zvýraznění2" xfId="7" xr:uid="{00000000-0005-0000-0000-000006000000}"/>
    <cellStyle name="20 % – Zvýraznění3" xfId="8" xr:uid="{00000000-0005-0000-0000-000007000000}"/>
    <cellStyle name="20 % – Zvýraznění4" xfId="9" xr:uid="{00000000-0005-0000-0000-000008000000}"/>
    <cellStyle name="20 % – Zvýraznění5" xfId="10" xr:uid="{00000000-0005-0000-0000-000009000000}"/>
    <cellStyle name="20 % – Zvýraznění6" xfId="11" xr:uid="{00000000-0005-0000-0000-00000A000000}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40 % – Zvýraznění1" xfId="12" xr:uid="{00000000-0005-0000-0000-000011000000}"/>
    <cellStyle name="40 % – Zvýraznění2" xfId="13" xr:uid="{00000000-0005-0000-0000-000012000000}"/>
    <cellStyle name="40 % – Zvýraznění3" xfId="14" xr:uid="{00000000-0005-0000-0000-000013000000}"/>
    <cellStyle name="40 % – Zvýraznění4" xfId="15" xr:uid="{00000000-0005-0000-0000-000014000000}"/>
    <cellStyle name="40 % – Zvýraznění5" xfId="16" xr:uid="{00000000-0005-0000-0000-000015000000}"/>
    <cellStyle name="40 % – Zvýraznění6" xfId="17" xr:uid="{00000000-0005-0000-0000-000016000000}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60 % – Zvýraznění1" xfId="18" xr:uid="{00000000-0005-0000-0000-00001D000000}"/>
    <cellStyle name="60 % – Zvýraznění2" xfId="19" xr:uid="{00000000-0005-0000-0000-00001E000000}"/>
    <cellStyle name="60 % – Zvýraznění3" xfId="20" xr:uid="{00000000-0005-0000-0000-00001F000000}"/>
    <cellStyle name="60 % – Zvýraznění4" xfId="21" xr:uid="{00000000-0005-0000-0000-000020000000}"/>
    <cellStyle name="60 % – Zvýraznění5" xfId="22" xr:uid="{00000000-0005-0000-0000-000021000000}"/>
    <cellStyle name="60 % – Zvýraznění6" xfId="23" xr:uid="{00000000-0005-0000-0000-000022000000}"/>
    <cellStyle name="Celkem" xfId="24" xr:uid="{00000000-0005-0000-0000-000029000000}"/>
    <cellStyle name="data" xfId="25" xr:uid="{00000000-0005-0000-0000-00002A000000}"/>
    <cellStyle name="Název" xfId="26" xr:uid="{00000000-0005-0000-0000-00002B000000}"/>
    <cellStyle name="Názov" xfId="32" builtinId="15" hidden="1"/>
    <cellStyle name="Normálna" xfId="0" builtinId="0"/>
    <cellStyle name="normálne_KLs" xfId="27" xr:uid="{00000000-0005-0000-0000-00002D000000}"/>
    <cellStyle name="normálne_KLv" xfId="28" xr:uid="{00000000-0005-0000-0000-00002E000000}"/>
    <cellStyle name="Spolu" xfId="34" builtinId="25" hidden="1"/>
    <cellStyle name="TEXT" xfId="29" xr:uid="{00000000-0005-0000-0000-000030000000}"/>
    <cellStyle name="Text upozornění" xfId="30" xr:uid="{00000000-0005-0000-0000-000031000000}"/>
    <cellStyle name="Text upozornenia" xfId="33" builtinId="11" hidden="1"/>
    <cellStyle name="TEXT1" xfId="31" xr:uid="{00000000-0005-0000-0000-00003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44" name="Line 1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D43"/>
  <sheetViews>
    <sheetView showGridLines="0" showZeros="0" tabSelected="1" workbookViewId="0">
      <selection activeCell="E27" sqref="E27"/>
    </sheetView>
  </sheetViews>
  <sheetFormatPr baseColWidth="10" defaultColWidth="9.1640625" defaultRowHeight="11"/>
  <cols>
    <col min="1" max="1" width="0.6640625" style="68" customWidth="1"/>
    <col min="2" max="2" width="3.6640625" style="68" customWidth="1"/>
    <col min="3" max="3" width="6.83203125" style="68" customWidth="1"/>
    <col min="4" max="6" width="14" style="68" customWidth="1"/>
    <col min="7" max="7" width="3.83203125" style="68" customWidth="1"/>
    <col min="8" max="8" width="17.6640625" style="68" customWidth="1"/>
    <col min="9" max="9" width="8.6640625" style="68" customWidth="1"/>
    <col min="10" max="10" width="14" style="68" customWidth="1"/>
    <col min="11" max="11" width="2.33203125" style="68" customWidth="1"/>
    <col min="12" max="12" width="6.83203125" style="68" customWidth="1"/>
    <col min="13" max="23" width="9.1640625" style="68"/>
    <col min="24" max="25" width="5.6640625" style="68" customWidth="1"/>
    <col min="26" max="26" width="6.5" style="68" customWidth="1"/>
    <col min="27" max="27" width="21.5" style="68" customWidth="1"/>
    <col min="28" max="28" width="4.33203125" style="68" customWidth="1"/>
    <col min="29" max="29" width="8.33203125" style="68" customWidth="1"/>
    <col min="30" max="30" width="8.6640625" style="68" customWidth="1"/>
    <col min="31" max="16384" width="9.1640625" style="68"/>
  </cols>
  <sheetData>
    <row r="1" spans="2:30" ht="28.5" customHeight="1" thickBot="1">
      <c r="B1" s="69" t="s">
        <v>123</v>
      </c>
      <c r="C1" s="69"/>
      <c r="D1" s="69"/>
      <c r="F1" s="88" t="str">
        <f>CONCATENATE(AA2," ",AB2," ",AC2," ",AD2)</f>
        <v xml:space="preserve">Krycí list rozpočtu v EUR  </v>
      </c>
      <c r="G1" s="69"/>
      <c r="H1" s="69"/>
      <c r="I1" s="69"/>
      <c r="J1" s="69"/>
      <c r="Z1" s="114" t="s">
        <v>4</v>
      </c>
      <c r="AA1" s="114" t="s">
        <v>5</v>
      </c>
      <c r="AB1" s="114" t="s">
        <v>6</v>
      </c>
      <c r="AC1" s="114" t="s">
        <v>7</v>
      </c>
      <c r="AD1" s="114" t="s">
        <v>8</v>
      </c>
    </row>
    <row r="2" spans="2:30" ht="18" customHeight="1" thickTop="1">
      <c r="B2" s="10"/>
      <c r="C2" s="11" t="s">
        <v>118</v>
      </c>
      <c r="D2" s="11"/>
      <c r="E2" s="11"/>
      <c r="F2" s="11"/>
      <c r="G2" s="12" t="s">
        <v>9</v>
      </c>
      <c r="H2" s="11" t="s">
        <v>124</v>
      </c>
      <c r="I2" s="11"/>
      <c r="J2" s="13"/>
      <c r="Z2" s="114" t="s">
        <v>10</v>
      </c>
      <c r="AA2" s="115" t="s">
        <v>11</v>
      </c>
      <c r="AB2" s="115" t="s">
        <v>12</v>
      </c>
      <c r="AC2" s="115"/>
      <c r="AD2" s="116"/>
    </row>
    <row r="3" spans="2:30" ht="18" customHeight="1">
      <c r="B3" s="14"/>
      <c r="C3" s="15" t="s">
        <v>119</v>
      </c>
      <c r="D3" s="15"/>
      <c r="E3" s="15"/>
      <c r="F3" s="15"/>
      <c r="G3" s="16" t="s">
        <v>125</v>
      </c>
      <c r="H3" s="15"/>
      <c r="I3" s="15"/>
      <c r="J3" s="17"/>
      <c r="Z3" s="114" t="s">
        <v>13</v>
      </c>
      <c r="AA3" s="115" t="s">
        <v>14</v>
      </c>
      <c r="AB3" s="115" t="s">
        <v>12</v>
      </c>
      <c r="AC3" s="115" t="s">
        <v>15</v>
      </c>
      <c r="AD3" s="116" t="s">
        <v>16</v>
      </c>
    </row>
    <row r="4" spans="2:30" ht="18" customHeight="1">
      <c r="B4" s="18"/>
      <c r="C4" s="19" t="s">
        <v>120</v>
      </c>
      <c r="D4" s="19"/>
      <c r="E4" s="19"/>
      <c r="F4" s="19"/>
      <c r="G4" s="20"/>
      <c r="H4" s="19"/>
      <c r="I4" s="19"/>
      <c r="J4" s="21"/>
      <c r="Z4" s="114" t="s">
        <v>17</v>
      </c>
      <c r="AA4" s="115" t="s">
        <v>18</v>
      </c>
      <c r="AB4" s="115" t="s">
        <v>12</v>
      </c>
      <c r="AC4" s="115"/>
      <c r="AD4" s="116"/>
    </row>
    <row r="5" spans="2:30" ht="18" customHeight="1" thickBot="1">
      <c r="B5" s="22"/>
      <c r="C5" s="24" t="s">
        <v>19</v>
      </c>
      <c r="D5" s="24"/>
      <c r="E5" s="24" t="s">
        <v>20</v>
      </c>
      <c r="F5" s="23"/>
      <c r="G5" s="23" t="s">
        <v>21</v>
      </c>
      <c r="H5" s="24" t="s">
        <v>126</v>
      </c>
      <c r="I5" s="23" t="s">
        <v>22</v>
      </c>
      <c r="J5" s="150"/>
      <c r="Z5" s="114" t="s">
        <v>23</v>
      </c>
      <c r="AA5" s="115" t="s">
        <v>14</v>
      </c>
      <c r="AB5" s="115" t="s">
        <v>12</v>
      </c>
      <c r="AC5" s="115" t="s">
        <v>15</v>
      </c>
      <c r="AD5" s="116" t="s">
        <v>16</v>
      </c>
    </row>
    <row r="6" spans="2:30" ht="18" customHeight="1" thickTop="1">
      <c r="B6" s="10"/>
      <c r="C6" s="11" t="s">
        <v>1</v>
      </c>
      <c r="D6" s="11"/>
      <c r="E6" s="11"/>
      <c r="F6" s="11"/>
      <c r="G6" s="11" t="s">
        <v>24</v>
      </c>
      <c r="H6" s="11"/>
      <c r="I6" s="11"/>
      <c r="J6" s="13"/>
    </row>
    <row r="7" spans="2:30" ht="18" customHeight="1">
      <c r="B7" s="25"/>
      <c r="C7" s="26"/>
      <c r="D7" s="27"/>
      <c r="E7" s="27"/>
      <c r="F7" s="27"/>
      <c r="G7" s="27" t="s">
        <v>25</v>
      </c>
      <c r="H7" s="27"/>
      <c r="I7" s="27"/>
      <c r="J7" s="28"/>
    </row>
    <row r="8" spans="2:30" ht="18" customHeight="1">
      <c r="B8" s="14"/>
      <c r="C8" s="15" t="s">
        <v>0</v>
      </c>
      <c r="D8" s="15"/>
      <c r="E8" s="15"/>
      <c r="F8" s="15"/>
      <c r="G8" s="15" t="s">
        <v>24</v>
      </c>
      <c r="H8" s="15"/>
      <c r="I8" s="15"/>
      <c r="J8" s="17"/>
    </row>
    <row r="9" spans="2:30" ht="18" customHeight="1">
      <c r="B9" s="18"/>
      <c r="C9" s="20"/>
      <c r="D9" s="19"/>
      <c r="E9" s="19"/>
      <c r="F9" s="19"/>
      <c r="G9" s="27" t="s">
        <v>25</v>
      </c>
      <c r="H9" s="19"/>
      <c r="I9" s="19"/>
      <c r="J9" s="21"/>
    </row>
    <row r="10" spans="2:30" ht="18" customHeight="1">
      <c r="B10" s="14"/>
      <c r="C10" s="15" t="s">
        <v>26</v>
      </c>
      <c r="D10" s="15" t="s">
        <v>127</v>
      </c>
      <c r="E10" s="15"/>
      <c r="F10" s="15"/>
      <c r="G10" s="15" t="s">
        <v>24</v>
      </c>
      <c r="H10" s="15"/>
      <c r="I10" s="15"/>
      <c r="J10" s="17"/>
    </row>
    <row r="11" spans="2:30" ht="18" customHeight="1" thickBot="1">
      <c r="B11" s="29"/>
      <c r="C11" s="30"/>
      <c r="D11" s="30"/>
      <c r="E11" s="30"/>
      <c r="F11" s="30"/>
      <c r="G11" s="30" t="s">
        <v>25</v>
      </c>
      <c r="H11" s="30"/>
      <c r="I11" s="30"/>
      <c r="J11" s="31"/>
    </row>
    <row r="12" spans="2:30" ht="18" customHeight="1" thickTop="1">
      <c r="B12" s="80"/>
      <c r="C12" s="11"/>
      <c r="D12" s="11"/>
      <c r="E12" s="11"/>
      <c r="F12" s="99">
        <f>IF(B12&lt;&gt;0,ROUND($J$31/B12,0),0)</f>
        <v>0</v>
      </c>
      <c r="G12" s="12"/>
      <c r="H12" s="11"/>
      <c r="I12" s="11"/>
      <c r="J12" s="102">
        <f>IF(G12&lt;&gt;0,ROUND($J$31/G12,0),0)</f>
        <v>0</v>
      </c>
    </row>
    <row r="13" spans="2:30" ht="18" customHeight="1">
      <c r="B13" s="81"/>
      <c r="C13" s="27"/>
      <c r="D13" s="27"/>
      <c r="E13" s="27"/>
      <c r="F13" s="100">
        <f>IF(B13&lt;&gt;0,ROUND($J$31/B13,0),0)</f>
        <v>0</v>
      </c>
      <c r="G13" s="26"/>
      <c r="H13" s="27"/>
      <c r="I13" s="27"/>
      <c r="J13" s="103">
        <f>IF(G13&lt;&gt;0,ROUND($J$31/G13,0),0)</f>
        <v>0</v>
      </c>
    </row>
    <row r="14" spans="2:30" ht="18" customHeight="1" thickBot="1">
      <c r="B14" s="82"/>
      <c r="C14" s="30"/>
      <c r="D14" s="30"/>
      <c r="E14" s="30"/>
      <c r="F14" s="101">
        <f>IF(B14&lt;&gt;0,ROUND($J$31/B14,0),0)</f>
        <v>0</v>
      </c>
      <c r="G14" s="83"/>
      <c r="H14" s="30"/>
      <c r="I14" s="30"/>
      <c r="J14" s="104">
        <f>IF(G14&lt;&gt;0,ROUND($J$31/G14,0),0)</f>
        <v>0</v>
      </c>
    </row>
    <row r="15" spans="2:30" ht="18" customHeight="1" thickTop="1">
      <c r="B15" s="71" t="s">
        <v>27</v>
      </c>
      <c r="C15" s="33" t="s">
        <v>28</v>
      </c>
      <c r="D15" s="34" t="s">
        <v>29</v>
      </c>
      <c r="E15" s="34" t="s">
        <v>30</v>
      </c>
      <c r="F15" s="35" t="s">
        <v>31</v>
      </c>
      <c r="G15" s="71" t="s">
        <v>32</v>
      </c>
      <c r="H15" s="36" t="s">
        <v>33</v>
      </c>
      <c r="I15" s="37"/>
      <c r="J15" s="38"/>
    </row>
    <row r="16" spans="2:30" ht="18" customHeight="1">
      <c r="B16" s="39">
        <v>1</v>
      </c>
      <c r="C16" s="40" t="s">
        <v>34</v>
      </c>
      <c r="D16" s="134">
        <f>Prehlad!H54</f>
        <v>0</v>
      </c>
      <c r="E16" s="134">
        <f>Prehlad!I54</f>
        <v>0</v>
      </c>
      <c r="F16" s="135">
        <f>D16+E16</f>
        <v>0</v>
      </c>
      <c r="G16" s="39">
        <v>6</v>
      </c>
      <c r="H16" s="41" t="s">
        <v>128</v>
      </c>
      <c r="I16" s="76"/>
      <c r="J16" s="135">
        <v>0</v>
      </c>
    </row>
    <row r="17" spans="2:10" ht="18" customHeight="1">
      <c r="B17" s="42">
        <v>2</v>
      </c>
      <c r="C17" s="43" t="s">
        <v>35</v>
      </c>
      <c r="D17" s="136">
        <f>Prehlad!H167</f>
        <v>0</v>
      </c>
      <c r="E17" s="136">
        <f>Prehlad!I167</f>
        <v>0</v>
      </c>
      <c r="F17" s="135">
        <f>D17+E17</f>
        <v>0</v>
      </c>
      <c r="G17" s="42">
        <v>7</v>
      </c>
      <c r="H17" s="44" t="s">
        <v>129</v>
      </c>
      <c r="I17" s="15"/>
      <c r="J17" s="137">
        <v>0</v>
      </c>
    </row>
    <row r="18" spans="2:10" ht="18" customHeight="1">
      <c r="B18" s="42">
        <v>3</v>
      </c>
      <c r="C18" s="43" t="s">
        <v>36</v>
      </c>
      <c r="D18" s="136">
        <f>Prehlad!H179</f>
        <v>0</v>
      </c>
      <c r="E18" s="136">
        <f>Prehlad!I179</f>
        <v>0</v>
      </c>
      <c r="F18" s="135">
        <f>D18+E18</f>
        <v>0</v>
      </c>
      <c r="G18" s="42">
        <v>8</v>
      </c>
      <c r="H18" s="44" t="s">
        <v>130</v>
      </c>
      <c r="I18" s="15"/>
      <c r="J18" s="137">
        <v>0</v>
      </c>
    </row>
    <row r="19" spans="2:10" ht="18" customHeight="1" thickBot="1">
      <c r="B19" s="42">
        <v>4</v>
      </c>
      <c r="C19" s="43" t="s">
        <v>37</v>
      </c>
      <c r="D19" s="136"/>
      <c r="E19" s="136"/>
      <c r="F19" s="138">
        <f>D19+E19</f>
        <v>0</v>
      </c>
      <c r="G19" s="42">
        <v>9</v>
      </c>
      <c r="H19" s="44" t="s">
        <v>2</v>
      </c>
      <c r="I19" s="15"/>
      <c r="J19" s="137">
        <v>0</v>
      </c>
    </row>
    <row r="20" spans="2:10" ht="18" customHeight="1" thickBot="1">
      <c r="B20" s="45">
        <v>5</v>
      </c>
      <c r="C20" s="46" t="s">
        <v>38</v>
      </c>
      <c r="D20" s="139">
        <f>SUM(D16:D19)</f>
        <v>0</v>
      </c>
      <c r="E20" s="140">
        <f>SUM(E16:E19)</f>
        <v>0</v>
      </c>
      <c r="F20" s="141">
        <f>SUM(F16:F19)</f>
        <v>0</v>
      </c>
      <c r="G20" s="47">
        <v>10</v>
      </c>
      <c r="I20" s="75" t="s">
        <v>39</v>
      </c>
      <c r="J20" s="141">
        <f>SUM(J16:J19)</f>
        <v>0</v>
      </c>
    </row>
    <row r="21" spans="2:10" ht="18" customHeight="1" thickTop="1">
      <c r="B21" s="71" t="s">
        <v>40</v>
      </c>
      <c r="C21" s="70"/>
      <c r="D21" s="37" t="s">
        <v>41</v>
      </c>
      <c r="E21" s="37"/>
      <c r="F21" s="38"/>
      <c r="G21" s="71" t="s">
        <v>42</v>
      </c>
      <c r="H21" s="36" t="s">
        <v>43</v>
      </c>
      <c r="I21" s="37"/>
      <c r="J21" s="38"/>
    </row>
    <row r="22" spans="2:10" ht="18" customHeight="1">
      <c r="B22" s="39">
        <v>11</v>
      </c>
      <c r="C22" s="41" t="s">
        <v>131</v>
      </c>
      <c r="D22" s="77" t="s">
        <v>2</v>
      </c>
      <c r="E22" s="79">
        <v>0</v>
      </c>
      <c r="F22" s="135">
        <v>0</v>
      </c>
      <c r="G22" s="42">
        <v>16</v>
      </c>
      <c r="H22" s="44" t="s">
        <v>44</v>
      </c>
      <c r="I22" s="48"/>
      <c r="J22" s="137">
        <v>0</v>
      </c>
    </row>
    <row r="23" spans="2:10" ht="18" customHeight="1">
      <c r="B23" s="42">
        <v>12</v>
      </c>
      <c r="C23" s="44" t="s">
        <v>132</v>
      </c>
      <c r="D23" s="78"/>
      <c r="E23" s="49">
        <v>0</v>
      </c>
      <c r="F23" s="137">
        <v>0</v>
      </c>
      <c r="G23" s="42">
        <v>17</v>
      </c>
      <c r="H23" s="44" t="s">
        <v>134</v>
      </c>
      <c r="I23" s="48"/>
      <c r="J23" s="137">
        <v>0</v>
      </c>
    </row>
    <row r="24" spans="2:10" ht="18" customHeight="1">
      <c r="B24" s="42">
        <v>13</v>
      </c>
      <c r="C24" s="44" t="s">
        <v>133</v>
      </c>
      <c r="D24" s="78"/>
      <c r="E24" s="49">
        <v>0</v>
      </c>
      <c r="F24" s="137">
        <v>0</v>
      </c>
      <c r="G24" s="42">
        <v>18</v>
      </c>
      <c r="H24" s="44" t="s">
        <v>135</v>
      </c>
      <c r="I24" s="48"/>
      <c r="J24" s="137">
        <v>0</v>
      </c>
    </row>
    <row r="25" spans="2:10" ht="18" customHeight="1" thickBot="1">
      <c r="B25" s="42">
        <v>14</v>
      </c>
      <c r="C25" s="44" t="s">
        <v>2</v>
      </c>
      <c r="D25" s="78"/>
      <c r="E25" s="49">
        <v>0</v>
      </c>
      <c r="F25" s="137">
        <v>0</v>
      </c>
      <c r="G25" s="42">
        <v>19</v>
      </c>
      <c r="H25" s="44" t="s">
        <v>2</v>
      </c>
      <c r="I25" s="48"/>
      <c r="J25" s="137">
        <v>0</v>
      </c>
    </row>
    <row r="26" spans="2:10" ht="18" customHeight="1" thickBot="1">
      <c r="B26" s="45">
        <v>15</v>
      </c>
      <c r="C26" s="50"/>
      <c r="D26" s="51"/>
      <c r="E26" s="51" t="s">
        <v>45</v>
      </c>
      <c r="F26" s="141">
        <f>SUM(F22:F25)</f>
        <v>0</v>
      </c>
      <c r="G26" s="45">
        <v>20</v>
      </c>
      <c r="H26" s="50"/>
      <c r="I26" s="51" t="s">
        <v>46</v>
      </c>
      <c r="J26" s="141">
        <f>SUM(J22:J25)</f>
        <v>0</v>
      </c>
    </row>
    <row r="27" spans="2:10" ht="18" customHeight="1" thickTop="1">
      <c r="B27" s="52"/>
      <c r="C27" s="53" t="s">
        <v>47</v>
      </c>
      <c r="D27" s="54"/>
      <c r="E27" s="55" t="s">
        <v>48</v>
      </c>
      <c r="F27" s="56"/>
      <c r="G27" s="71" t="s">
        <v>49</v>
      </c>
      <c r="H27" s="36" t="s">
        <v>50</v>
      </c>
      <c r="I27" s="37"/>
      <c r="J27" s="38"/>
    </row>
    <row r="28" spans="2:10" ht="18" customHeight="1">
      <c r="B28" s="57"/>
      <c r="C28" s="58"/>
      <c r="D28" s="59"/>
      <c r="E28" s="60"/>
      <c r="F28" s="56"/>
      <c r="G28" s="39">
        <v>21</v>
      </c>
      <c r="H28" s="41"/>
      <c r="I28" s="61" t="s">
        <v>51</v>
      </c>
      <c r="J28" s="135">
        <f>ROUND(F20,2)+J20+F26+J26</f>
        <v>0</v>
      </c>
    </row>
    <row r="29" spans="2:10" ht="18" customHeight="1">
      <c r="B29" s="57"/>
      <c r="C29" s="59" t="s">
        <v>52</v>
      </c>
      <c r="D29" s="59"/>
      <c r="E29" s="62"/>
      <c r="F29" s="56"/>
      <c r="G29" s="42">
        <v>22</v>
      </c>
      <c r="H29" s="44" t="s">
        <v>136</v>
      </c>
      <c r="I29" s="142">
        <f>J28-I30</f>
        <v>0</v>
      </c>
      <c r="J29" s="137">
        <f>ROUND((I29*20)/100,2)</f>
        <v>0</v>
      </c>
    </row>
    <row r="30" spans="2:10" ht="18" customHeight="1" thickBot="1">
      <c r="B30" s="14"/>
      <c r="C30" s="15" t="s">
        <v>53</v>
      </c>
      <c r="D30" s="15"/>
      <c r="E30" s="62"/>
      <c r="F30" s="56"/>
      <c r="G30" s="42">
        <v>23</v>
      </c>
      <c r="H30" s="44" t="s">
        <v>137</v>
      </c>
      <c r="I30" s="142">
        <f>SUMIF(Prehlad!O11:O9943,0,Prehlad!J11:J9943)</f>
        <v>0</v>
      </c>
      <c r="J30" s="137">
        <f>ROUND((I30*0)/100,1)</f>
        <v>0</v>
      </c>
    </row>
    <row r="31" spans="2:10" ht="18" customHeight="1" thickBot="1">
      <c r="B31" s="57"/>
      <c r="C31" s="59"/>
      <c r="D31" s="59"/>
      <c r="E31" s="62"/>
      <c r="F31" s="56"/>
      <c r="G31" s="45">
        <v>24</v>
      </c>
      <c r="H31" s="50"/>
      <c r="I31" s="51" t="s">
        <v>54</v>
      </c>
      <c r="J31" s="141">
        <f>SUM(J28:J30)</f>
        <v>0</v>
      </c>
    </row>
    <row r="32" spans="2:10" ht="18" customHeight="1" thickTop="1" thickBot="1">
      <c r="B32" s="52"/>
      <c r="C32" s="59"/>
      <c r="D32" s="56"/>
      <c r="E32" s="63"/>
      <c r="F32" s="56"/>
      <c r="G32" s="72" t="s">
        <v>55</v>
      </c>
      <c r="H32" s="73" t="s">
        <v>138</v>
      </c>
      <c r="I32" s="32"/>
      <c r="J32" s="74">
        <v>0</v>
      </c>
    </row>
    <row r="33" spans="2:10" ht="18" customHeight="1" thickTop="1">
      <c r="B33" s="64"/>
      <c r="C33" s="65"/>
      <c r="D33" s="53" t="s">
        <v>56</v>
      </c>
      <c r="E33" s="65"/>
      <c r="F33" s="65"/>
      <c r="G33" s="65"/>
      <c r="H33" s="65" t="s">
        <v>57</v>
      </c>
      <c r="I33" s="65"/>
      <c r="J33" s="66"/>
    </row>
    <row r="34" spans="2:10" ht="18" customHeight="1">
      <c r="B34" s="57"/>
      <c r="C34" s="58"/>
      <c r="D34" s="59"/>
      <c r="E34" s="59"/>
      <c r="F34" s="58"/>
      <c r="G34" s="59"/>
      <c r="H34" s="59"/>
      <c r="I34" s="59"/>
      <c r="J34" s="67"/>
    </row>
    <row r="35" spans="2:10" ht="18" customHeight="1">
      <c r="B35" s="57"/>
      <c r="C35" s="59" t="s">
        <v>52</v>
      </c>
      <c r="D35" s="59"/>
      <c r="E35" s="59"/>
      <c r="F35" s="58"/>
      <c r="G35" s="59" t="s">
        <v>52</v>
      </c>
      <c r="H35" s="59"/>
      <c r="I35" s="59"/>
      <c r="J35" s="67"/>
    </row>
    <row r="36" spans="2:10" ht="18" customHeight="1">
      <c r="B36" s="14"/>
      <c r="C36" s="15" t="s">
        <v>53</v>
      </c>
      <c r="D36" s="15"/>
      <c r="E36" s="15"/>
      <c r="F36" s="16"/>
      <c r="G36" s="15" t="s">
        <v>53</v>
      </c>
      <c r="H36" s="15"/>
      <c r="I36" s="15"/>
      <c r="J36" s="17"/>
    </row>
    <row r="37" spans="2:10" ht="18" customHeight="1">
      <c r="B37" s="57"/>
      <c r="C37" s="59" t="s">
        <v>48</v>
      </c>
      <c r="D37" s="59"/>
      <c r="E37" s="59"/>
      <c r="F37" s="58"/>
      <c r="G37" s="59" t="s">
        <v>48</v>
      </c>
      <c r="H37" s="59"/>
      <c r="I37" s="59"/>
      <c r="J37" s="67"/>
    </row>
    <row r="38" spans="2:10" ht="18" customHeight="1">
      <c r="B38" s="57"/>
      <c r="C38" s="59"/>
      <c r="D38" s="59"/>
      <c r="E38" s="59"/>
      <c r="F38" s="59"/>
      <c r="G38" s="59"/>
      <c r="H38" s="59"/>
      <c r="I38" s="59"/>
      <c r="J38" s="67"/>
    </row>
    <row r="39" spans="2:10" ht="18" customHeight="1">
      <c r="B39" s="57"/>
      <c r="C39" s="59"/>
      <c r="D39" s="59"/>
      <c r="E39" s="59"/>
      <c r="F39" s="59"/>
      <c r="G39" s="59"/>
      <c r="H39" s="59"/>
      <c r="I39" s="59"/>
      <c r="J39" s="67"/>
    </row>
    <row r="40" spans="2:10" ht="18" customHeight="1">
      <c r="B40" s="57"/>
      <c r="C40" s="59"/>
      <c r="D40" s="59"/>
      <c r="E40" s="59"/>
      <c r="F40" s="59"/>
      <c r="G40" s="59"/>
      <c r="H40" s="59"/>
      <c r="I40" s="59"/>
      <c r="J40" s="67"/>
    </row>
    <row r="41" spans="2:10" ht="18" customHeight="1" thickBot="1">
      <c r="B41" s="29"/>
      <c r="C41" s="30"/>
      <c r="D41" s="30"/>
      <c r="E41" s="30"/>
      <c r="F41" s="30"/>
      <c r="G41" s="30"/>
      <c r="H41" s="30"/>
      <c r="I41" s="30"/>
      <c r="J41" s="31"/>
    </row>
    <row r="42" spans="2:10" ht="14.25" customHeight="1" thickTop="1"/>
    <row r="43" spans="2:10" ht="2.25" customHeight="1"/>
  </sheetData>
  <printOptions horizontalCentered="1" verticalCentered="1"/>
  <pageMargins left="0.25" right="0.25" top="0.75" bottom="0.75" header="0.3" footer="0.3"/>
  <pageSetup paperSize="9" scale="7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30"/>
  <sheetViews>
    <sheetView showGridLines="0" workbookViewId="0">
      <selection activeCell="B42" sqref="B42"/>
    </sheetView>
  </sheetViews>
  <sheetFormatPr baseColWidth="10" defaultColWidth="9.1640625" defaultRowHeight="11"/>
  <cols>
    <col min="1" max="1" width="42.33203125" style="1" customWidth="1"/>
    <col min="2" max="2" width="11.83203125" style="6" customWidth="1"/>
    <col min="3" max="4" width="11.5" style="6" customWidth="1"/>
    <col min="5" max="5" width="12.1640625" style="7" customWidth="1"/>
    <col min="6" max="6" width="8.5" style="5" customWidth="1"/>
    <col min="7" max="7" width="9.1640625" style="5"/>
    <col min="8" max="23" width="9.1640625" style="1"/>
    <col min="24" max="25" width="5.6640625" style="1" customWidth="1"/>
    <col min="26" max="26" width="6.5" style="1" customWidth="1"/>
    <col min="27" max="27" width="24.33203125" style="1" customWidth="1"/>
    <col min="28" max="28" width="4.33203125" style="1" customWidth="1"/>
    <col min="29" max="29" width="8.33203125" style="1" customWidth="1"/>
    <col min="30" max="30" width="8.6640625" style="1" customWidth="1"/>
    <col min="31" max="16384" width="9.1640625" style="1"/>
  </cols>
  <sheetData>
    <row r="1" spans="1:30">
      <c r="A1" s="9" t="s">
        <v>58</v>
      </c>
      <c r="C1" s="1"/>
      <c r="E1" s="9" t="s">
        <v>115</v>
      </c>
      <c r="F1" s="1"/>
      <c r="G1" s="1"/>
      <c r="Z1" s="114" t="s">
        <v>4</v>
      </c>
      <c r="AA1" s="114" t="s">
        <v>5</v>
      </c>
      <c r="AB1" s="114" t="s">
        <v>6</v>
      </c>
      <c r="AC1" s="114" t="s">
        <v>7</v>
      </c>
      <c r="AD1" s="114" t="s">
        <v>8</v>
      </c>
    </row>
    <row r="2" spans="1:30">
      <c r="A2" s="9" t="s">
        <v>116</v>
      </c>
      <c r="C2" s="1"/>
      <c r="E2" s="9" t="s">
        <v>117</v>
      </c>
      <c r="F2" s="1"/>
      <c r="G2" s="1"/>
      <c r="Z2" s="114" t="s">
        <v>10</v>
      </c>
      <c r="AA2" s="115" t="s">
        <v>62</v>
      </c>
      <c r="AB2" s="115" t="s">
        <v>12</v>
      </c>
      <c r="AC2" s="115"/>
      <c r="AD2" s="116"/>
    </row>
    <row r="3" spans="1:30">
      <c r="A3" s="9" t="s">
        <v>63</v>
      </c>
      <c r="C3" s="1"/>
      <c r="E3" s="9" t="s">
        <v>64</v>
      </c>
      <c r="F3" s="1"/>
      <c r="G3" s="1"/>
      <c r="Z3" s="114" t="s">
        <v>13</v>
      </c>
      <c r="AA3" s="115" t="s">
        <v>65</v>
      </c>
      <c r="AB3" s="115" t="s">
        <v>12</v>
      </c>
      <c r="AC3" s="115" t="s">
        <v>15</v>
      </c>
      <c r="AD3" s="116" t="s">
        <v>16</v>
      </c>
    </row>
    <row r="4" spans="1:30">
      <c r="B4" s="1"/>
      <c r="C4" s="1"/>
      <c r="D4" s="1"/>
      <c r="E4" s="1"/>
      <c r="F4" s="1"/>
      <c r="G4" s="1"/>
      <c r="Z4" s="114" t="s">
        <v>17</v>
      </c>
      <c r="AA4" s="115" t="s">
        <v>66</v>
      </c>
      <c r="AB4" s="115" t="s">
        <v>12</v>
      </c>
      <c r="AC4" s="115"/>
      <c r="AD4" s="116"/>
    </row>
    <row r="5" spans="1:30">
      <c r="A5" s="9" t="s">
        <v>118</v>
      </c>
      <c r="B5" s="1"/>
      <c r="C5" s="1"/>
      <c r="D5" s="1"/>
      <c r="E5" s="1"/>
      <c r="F5" s="1"/>
      <c r="G5" s="1"/>
      <c r="Z5" s="114" t="s">
        <v>23</v>
      </c>
      <c r="AA5" s="115" t="s">
        <v>65</v>
      </c>
      <c r="AB5" s="115" t="s">
        <v>12</v>
      </c>
      <c r="AC5" s="115" t="s">
        <v>15</v>
      </c>
      <c r="AD5" s="116" t="s">
        <v>16</v>
      </c>
    </row>
    <row r="6" spans="1:30">
      <c r="A6" s="9" t="s">
        <v>119</v>
      </c>
      <c r="B6" s="1"/>
      <c r="C6" s="1"/>
      <c r="D6" s="1"/>
      <c r="E6" s="1"/>
      <c r="F6" s="1"/>
      <c r="G6" s="1"/>
    </row>
    <row r="7" spans="1:30">
      <c r="A7" s="9" t="s">
        <v>120</v>
      </c>
      <c r="B7" s="1"/>
      <c r="C7" s="1"/>
      <c r="D7" s="1"/>
      <c r="E7" s="1"/>
      <c r="F7" s="1"/>
      <c r="G7" s="1"/>
    </row>
    <row r="8" spans="1:30" ht="13">
      <c r="A8" s="1" t="s">
        <v>121</v>
      </c>
      <c r="B8" s="4" t="str">
        <f>CONCATENATE(AA2," ",AB2," ",AC2," ",AD2)</f>
        <v xml:space="preserve">Rekapitulácia rozpočtu v EUR  </v>
      </c>
      <c r="G8" s="1"/>
    </row>
    <row r="9" spans="1:30">
      <c r="A9" s="124" t="s">
        <v>71</v>
      </c>
      <c r="B9" s="124" t="s">
        <v>29</v>
      </c>
      <c r="C9" s="124" t="s">
        <v>72</v>
      </c>
      <c r="D9" s="124" t="s">
        <v>73</v>
      </c>
      <c r="E9" s="131" t="s">
        <v>74</v>
      </c>
      <c r="F9" s="131" t="s">
        <v>75</v>
      </c>
      <c r="G9" s="1"/>
    </row>
    <row r="10" spans="1:30">
      <c r="A10" s="128"/>
      <c r="B10" s="128"/>
      <c r="C10" s="128" t="s">
        <v>76</v>
      </c>
      <c r="D10" s="128"/>
      <c r="E10" s="128" t="s">
        <v>73</v>
      </c>
      <c r="F10" s="128" t="s">
        <v>73</v>
      </c>
      <c r="G10" s="90" t="s">
        <v>77</v>
      </c>
    </row>
    <row r="12" spans="1:30">
      <c r="A12" s="1" t="s">
        <v>140</v>
      </c>
      <c r="B12" s="6">
        <f>Prehlad!H21</f>
        <v>0</v>
      </c>
      <c r="C12" s="6">
        <f>Prehlad!I21</f>
        <v>0</v>
      </c>
      <c r="D12" s="6">
        <f>Prehlad!J21</f>
        <v>0</v>
      </c>
      <c r="E12" s="7">
        <f>Prehlad!L21</f>
        <v>0</v>
      </c>
      <c r="F12" s="5">
        <f>Prehlad!N21</f>
        <v>0</v>
      </c>
      <c r="G12" s="5">
        <f>Prehlad!W21</f>
        <v>322.74699999999996</v>
      </c>
    </row>
    <row r="13" spans="1:30">
      <c r="A13" s="1" t="s">
        <v>165</v>
      </c>
      <c r="B13" s="6">
        <f>Prehlad!H27</f>
        <v>0</v>
      </c>
      <c r="C13" s="6">
        <f>Prehlad!I27</f>
        <v>0</v>
      </c>
      <c r="D13" s="6">
        <f>Prehlad!J27</f>
        <v>0</v>
      </c>
      <c r="E13" s="7">
        <f>Prehlad!L27</f>
        <v>28.403572399999998</v>
      </c>
      <c r="F13" s="5">
        <f>Prehlad!N27</f>
        <v>0</v>
      </c>
      <c r="G13" s="5">
        <f>Prehlad!W27</f>
        <v>69.698000000000008</v>
      </c>
    </row>
    <row r="14" spans="1:30">
      <c r="A14" s="1" t="s">
        <v>174</v>
      </c>
      <c r="B14" s="6">
        <f>Prehlad!H48</f>
        <v>0</v>
      </c>
      <c r="C14" s="6">
        <f>Prehlad!I48</f>
        <v>0</v>
      </c>
      <c r="D14" s="6">
        <f>Prehlad!J48</f>
        <v>0</v>
      </c>
      <c r="E14" s="7">
        <f>Prehlad!L48</f>
        <v>2.3287</v>
      </c>
      <c r="F14" s="5">
        <f>Prehlad!N48</f>
        <v>0</v>
      </c>
      <c r="G14" s="5">
        <f>Prehlad!W48</f>
        <v>39.516999999999996</v>
      </c>
    </row>
    <row r="15" spans="1:30">
      <c r="A15" s="1" t="s">
        <v>218</v>
      </c>
      <c r="B15" s="6">
        <f>Prehlad!H52</f>
        <v>0</v>
      </c>
      <c r="C15" s="6">
        <f>Prehlad!I52</f>
        <v>0</v>
      </c>
      <c r="D15" s="6">
        <f>Prehlad!J52</f>
        <v>0</v>
      </c>
      <c r="E15" s="7">
        <f>Prehlad!L52</f>
        <v>0</v>
      </c>
      <c r="F15" s="5">
        <f>Prehlad!N52</f>
        <v>0</v>
      </c>
      <c r="G15" s="5">
        <f>Prehlad!W52</f>
        <v>163.792</v>
      </c>
    </row>
    <row r="16" spans="1:30">
      <c r="A16" s="1" t="s">
        <v>223</v>
      </c>
      <c r="B16" s="6">
        <f>Prehlad!H54</f>
        <v>0</v>
      </c>
      <c r="C16" s="6">
        <f>Prehlad!I54</f>
        <v>0</v>
      </c>
      <c r="D16" s="6">
        <f>Prehlad!J54</f>
        <v>0</v>
      </c>
      <c r="E16" s="7">
        <f>Prehlad!L54</f>
        <v>30.732272399999999</v>
      </c>
      <c r="F16" s="5">
        <f>Prehlad!N54</f>
        <v>0</v>
      </c>
      <c r="G16" s="5">
        <f>Prehlad!W54</f>
        <v>595.75399999999991</v>
      </c>
    </row>
    <row r="18" spans="1:7">
      <c r="A18" s="1" t="s">
        <v>225</v>
      </c>
      <c r="B18" s="6">
        <f>Prehlad!H67</f>
        <v>0</v>
      </c>
      <c r="C18" s="6">
        <f>Prehlad!I67</f>
        <v>0</v>
      </c>
      <c r="D18" s="6">
        <f>Prehlad!J67</f>
        <v>0</v>
      </c>
      <c r="E18" s="7">
        <f>Prehlad!L67</f>
        <v>2.0880000000000003E-2</v>
      </c>
      <c r="F18" s="5">
        <f>Prehlad!N67</f>
        <v>0</v>
      </c>
      <c r="G18" s="5">
        <f>Prehlad!W67</f>
        <v>11.961</v>
      </c>
    </row>
    <row r="19" spans="1:7">
      <c r="A19" s="1" t="s">
        <v>249</v>
      </c>
      <c r="B19" s="6">
        <f>Prehlad!H85</f>
        <v>0</v>
      </c>
      <c r="C19" s="6">
        <f>Prehlad!I85</f>
        <v>0</v>
      </c>
      <c r="D19" s="6">
        <f>Prehlad!J85</f>
        <v>0</v>
      </c>
      <c r="E19" s="7">
        <f>Prehlad!L85</f>
        <v>1.407365</v>
      </c>
      <c r="F19" s="5">
        <f>Prehlad!N85</f>
        <v>6.0000000000000001E-3</v>
      </c>
      <c r="G19" s="5">
        <f>Prehlad!W85</f>
        <v>217.48799999999994</v>
      </c>
    </row>
    <row r="20" spans="1:7">
      <c r="A20" s="1" t="s">
        <v>284</v>
      </c>
      <c r="B20" s="6">
        <f>Prehlad!H121</f>
        <v>0</v>
      </c>
      <c r="C20" s="6">
        <f>Prehlad!I121</f>
        <v>0</v>
      </c>
      <c r="D20" s="6">
        <f>Prehlad!J121</f>
        <v>0</v>
      </c>
      <c r="E20" s="7">
        <f>Prehlad!L121</f>
        <v>0.129695</v>
      </c>
      <c r="F20" s="5">
        <f>Prehlad!N121</f>
        <v>0</v>
      </c>
      <c r="G20" s="5">
        <f>Prehlad!W121</f>
        <v>178.19899999999998</v>
      </c>
    </row>
    <row r="21" spans="1:7">
      <c r="A21" s="1" t="s">
        <v>359</v>
      </c>
      <c r="B21" s="6">
        <f>Prehlad!H127</f>
        <v>0</v>
      </c>
      <c r="C21" s="6">
        <f>Prehlad!I127</f>
        <v>0</v>
      </c>
      <c r="D21" s="6">
        <f>Prehlad!J127</f>
        <v>0</v>
      </c>
      <c r="E21" s="7">
        <f>Prehlad!L127</f>
        <v>1.2779999999999998E-2</v>
      </c>
      <c r="F21" s="5">
        <f>Prehlad!N127</f>
        <v>0</v>
      </c>
      <c r="G21" s="5">
        <f>Prehlad!W127</f>
        <v>2.9380000000000002</v>
      </c>
    </row>
    <row r="22" spans="1:7">
      <c r="A22" s="1" t="s">
        <v>367</v>
      </c>
      <c r="B22" s="6">
        <f>Prehlad!H157</f>
        <v>0</v>
      </c>
      <c r="C22" s="6">
        <f>Prehlad!I157</f>
        <v>0</v>
      </c>
      <c r="D22" s="6">
        <f>Prehlad!J157</f>
        <v>0</v>
      </c>
      <c r="E22" s="7">
        <f>Prehlad!L157</f>
        <v>0.91858000000000017</v>
      </c>
      <c r="F22" s="5">
        <f>Prehlad!N157</f>
        <v>0</v>
      </c>
      <c r="G22" s="5">
        <f>Prehlad!W157</f>
        <v>101.63099999999999</v>
      </c>
    </row>
    <row r="23" spans="1:7">
      <c r="A23" s="1" t="s">
        <v>433</v>
      </c>
      <c r="B23" s="6">
        <f>Prehlad!H165</f>
        <v>0</v>
      </c>
      <c r="C23" s="6">
        <f>Prehlad!I165</f>
        <v>0</v>
      </c>
      <c r="D23" s="6">
        <f>Prehlad!J165</f>
        <v>0</v>
      </c>
      <c r="E23" s="7">
        <f>Prehlad!L165</f>
        <v>0.46479000000000004</v>
      </c>
      <c r="F23" s="5">
        <f>Prehlad!N165</f>
        <v>0</v>
      </c>
      <c r="G23" s="5">
        <f>Prehlad!W165</f>
        <v>5.8979999999999997</v>
      </c>
    </row>
    <row r="24" spans="1:7">
      <c r="A24" s="1" t="s">
        <v>450</v>
      </c>
      <c r="B24" s="6">
        <f>Prehlad!H167</f>
        <v>0</v>
      </c>
      <c r="C24" s="6">
        <f>Prehlad!I167</f>
        <v>0</v>
      </c>
      <c r="D24" s="6">
        <f>Prehlad!J167</f>
        <v>0</v>
      </c>
      <c r="E24" s="7">
        <f>Prehlad!L167</f>
        <v>2.9540899999999999</v>
      </c>
      <c r="F24" s="5">
        <f>Prehlad!N167</f>
        <v>6.0000000000000001E-3</v>
      </c>
      <c r="G24" s="5">
        <f>Prehlad!W167</f>
        <v>518.1149999999999</v>
      </c>
    </row>
    <row r="26" spans="1:7">
      <c r="A26" s="1" t="s">
        <v>469</v>
      </c>
      <c r="B26" s="6">
        <f>Prehlad!H177</f>
        <v>0</v>
      </c>
      <c r="C26" s="6">
        <f>Prehlad!I177</f>
        <v>0</v>
      </c>
      <c r="D26" s="6">
        <f>Prehlad!J177</f>
        <v>0</v>
      </c>
      <c r="E26" s="7">
        <f>Prehlad!L177</f>
        <v>2.591106E-2</v>
      </c>
      <c r="F26" s="5">
        <f>Prehlad!N177</f>
        <v>0</v>
      </c>
      <c r="G26" s="5">
        <f>Prehlad!W177</f>
        <v>8.7530000000000001</v>
      </c>
    </row>
    <row r="27" spans="1:7">
      <c r="A27" s="1" t="s">
        <v>467</v>
      </c>
      <c r="B27" s="6">
        <f>Prehlad!H179</f>
        <v>0</v>
      </c>
      <c r="C27" s="6">
        <f>Prehlad!I179</f>
        <v>0</v>
      </c>
      <c r="D27" s="6">
        <f>Prehlad!J179</f>
        <v>0</v>
      </c>
      <c r="E27" s="7">
        <f>Prehlad!L179</f>
        <v>2.591106E-2</v>
      </c>
      <c r="F27" s="5">
        <f>Prehlad!N179</f>
        <v>0</v>
      </c>
      <c r="G27" s="5">
        <f>Prehlad!W179</f>
        <v>8.7530000000000001</v>
      </c>
    </row>
    <row r="30" spans="1:7">
      <c r="A30" s="1" t="s">
        <v>468</v>
      </c>
      <c r="B30" s="6">
        <f>Prehlad!H181</f>
        <v>0</v>
      </c>
      <c r="C30" s="6">
        <f>Prehlad!I181</f>
        <v>0</v>
      </c>
      <c r="D30" s="6">
        <f>Prehlad!J181</f>
        <v>0</v>
      </c>
      <c r="E30" s="7">
        <f>Prehlad!L181</f>
        <v>33.712273459999999</v>
      </c>
      <c r="F30" s="5">
        <f>Prehlad!N181</f>
        <v>6.0000000000000001E-3</v>
      </c>
      <c r="G30" s="5">
        <f>Prehlad!W181</f>
        <v>1122.6219999999996</v>
      </c>
    </row>
  </sheetData>
  <printOptions horizontalCentered="1"/>
  <pageMargins left="0.39370078740157499" right="0.35433070866141703" top="0.62992125984252001" bottom="0.59055118110236204" header="0.511811023622047" footer="0.35433070866141703"/>
  <pageSetup paperSize="9" scale="75" orientation="portrait" r:id="rId1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181"/>
  <sheetViews>
    <sheetView showGridLines="0" view="pageBreakPreview" topLeftCell="A6" zoomScale="150" zoomScaleSheetLayoutView="100" workbookViewId="0">
      <selection activeCell="D30" sqref="D30"/>
    </sheetView>
  </sheetViews>
  <sheetFormatPr baseColWidth="10" defaultColWidth="9.1640625" defaultRowHeight="11"/>
  <cols>
    <col min="1" max="1" width="6.6640625" style="105" customWidth="1"/>
    <col min="2" max="2" width="3.6640625" style="106" customWidth="1"/>
    <col min="3" max="3" width="13" style="107" customWidth="1"/>
    <col min="4" max="4" width="35.6640625" style="133" customWidth="1"/>
    <col min="5" max="5" width="10.6640625" style="109" customWidth="1"/>
    <col min="6" max="6" width="5.33203125" style="108" customWidth="1"/>
    <col min="7" max="7" width="8.6640625" style="110" customWidth="1"/>
    <col min="8" max="9" width="9.6640625" style="110" hidden="1" customWidth="1"/>
    <col min="10" max="10" width="9.6640625" style="110" customWidth="1"/>
    <col min="11" max="11" width="7.5" style="111" hidden="1" customWidth="1"/>
    <col min="12" max="12" width="8.33203125" style="111" hidden="1" customWidth="1"/>
    <col min="13" max="13" width="9.1640625" style="109" hidden="1" customWidth="1"/>
    <col min="14" max="14" width="7" style="109" hidden="1" customWidth="1"/>
    <col min="15" max="15" width="3.5" style="108" customWidth="1"/>
    <col min="16" max="16" width="12.6640625" style="108" hidden="1" customWidth="1"/>
    <col min="17" max="19" width="13.33203125" style="109" hidden="1" customWidth="1"/>
    <col min="20" max="20" width="10.5" style="112" hidden="1" customWidth="1"/>
    <col min="21" max="21" width="10.33203125" style="112" hidden="1" customWidth="1"/>
    <col min="22" max="22" width="5.6640625" style="112" hidden="1" customWidth="1"/>
    <col min="23" max="23" width="9.1640625" style="113"/>
    <col min="24" max="25" width="5.6640625" style="108" customWidth="1"/>
    <col min="26" max="26" width="7.5" style="108" customWidth="1"/>
    <col min="27" max="27" width="24.83203125" style="108" customWidth="1"/>
    <col min="28" max="28" width="4.33203125" style="108" customWidth="1"/>
    <col min="29" max="29" width="8.33203125" style="108" customWidth="1"/>
    <col min="30" max="30" width="8.6640625" style="108" customWidth="1"/>
    <col min="31" max="34" width="9.1640625" style="108"/>
    <col min="35" max="16384" width="9.1640625" style="1"/>
  </cols>
  <sheetData>
    <row r="1" spans="1:34">
      <c r="A1" s="9" t="s">
        <v>58</v>
      </c>
      <c r="B1" s="1"/>
      <c r="C1" s="1"/>
      <c r="D1" s="1"/>
      <c r="E1" s="9" t="s">
        <v>115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14" t="s">
        <v>4</v>
      </c>
      <c r="AA1" s="144" t="s">
        <v>5</v>
      </c>
      <c r="AB1" s="114" t="s">
        <v>6</v>
      </c>
      <c r="AC1" s="114" t="s">
        <v>7</v>
      </c>
      <c r="AD1" s="114" t="s">
        <v>8</v>
      </c>
      <c r="AE1" s="1"/>
      <c r="AF1" s="1"/>
      <c r="AG1" s="1"/>
      <c r="AH1" s="1"/>
    </row>
    <row r="2" spans="1:34">
      <c r="A2" s="9" t="s">
        <v>116</v>
      </c>
      <c r="B2" s="1"/>
      <c r="C2" s="1"/>
      <c r="D2" s="1"/>
      <c r="E2" s="9" t="s">
        <v>117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14" t="s">
        <v>10</v>
      </c>
      <c r="AA2" s="115" t="s">
        <v>78</v>
      </c>
      <c r="AB2" s="115" t="s">
        <v>12</v>
      </c>
      <c r="AC2" s="115"/>
      <c r="AD2" s="116"/>
      <c r="AE2" s="1"/>
      <c r="AF2" s="1"/>
      <c r="AG2" s="1"/>
      <c r="AH2" s="1"/>
    </row>
    <row r="3" spans="1:34">
      <c r="A3" s="9" t="s">
        <v>63</v>
      </c>
      <c r="B3" s="1"/>
      <c r="C3" s="1"/>
      <c r="D3" s="1"/>
      <c r="E3" s="151"/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14" t="s">
        <v>13</v>
      </c>
      <c r="AA3" s="115" t="s">
        <v>79</v>
      </c>
      <c r="AB3" s="115" t="s">
        <v>12</v>
      </c>
      <c r="AC3" s="115" t="s">
        <v>15</v>
      </c>
      <c r="AD3" s="116" t="s">
        <v>16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14" t="s">
        <v>17</v>
      </c>
      <c r="AA4" s="115" t="s">
        <v>80</v>
      </c>
      <c r="AB4" s="115" t="s">
        <v>12</v>
      </c>
      <c r="AC4" s="115"/>
      <c r="AD4" s="116"/>
      <c r="AE4" s="1"/>
      <c r="AF4" s="1"/>
      <c r="AG4" s="1"/>
      <c r="AH4" s="1"/>
    </row>
    <row r="5" spans="1:34">
      <c r="A5" s="9" t="s">
        <v>472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14" t="s">
        <v>23</v>
      </c>
      <c r="AA5" s="115" t="s">
        <v>79</v>
      </c>
      <c r="AB5" s="115" t="s">
        <v>12</v>
      </c>
      <c r="AC5" s="115" t="s">
        <v>15</v>
      </c>
      <c r="AD5" s="116" t="s">
        <v>16</v>
      </c>
      <c r="AE5" s="1"/>
      <c r="AF5" s="1"/>
      <c r="AG5" s="1"/>
      <c r="AH5" s="1"/>
    </row>
    <row r="6" spans="1:34">
      <c r="A6" s="9" t="s">
        <v>119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9" t="s">
        <v>120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" thickBot="1">
      <c r="A8" s="1" t="s">
        <v>121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2" thickTop="1">
      <c r="A9" s="124" t="s">
        <v>81</v>
      </c>
      <c r="B9" s="124" t="s">
        <v>82</v>
      </c>
      <c r="C9" s="124" t="s">
        <v>83</v>
      </c>
      <c r="D9" s="124" t="s">
        <v>84</v>
      </c>
      <c r="E9" s="124" t="s">
        <v>85</v>
      </c>
      <c r="F9" s="124" t="s">
        <v>86</v>
      </c>
      <c r="G9" s="124" t="s">
        <v>471</v>
      </c>
      <c r="H9" s="124" t="s">
        <v>29</v>
      </c>
      <c r="I9" s="124" t="s">
        <v>72</v>
      </c>
      <c r="J9" s="124" t="s">
        <v>73</v>
      </c>
      <c r="K9" s="125" t="s">
        <v>74</v>
      </c>
      <c r="L9" s="126"/>
      <c r="M9" s="127" t="s">
        <v>75</v>
      </c>
      <c r="N9" s="126"/>
      <c r="O9" s="124" t="s">
        <v>3</v>
      </c>
      <c r="P9" s="122" t="s">
        <v>88</v>
      </c>
      <c r="Q9" s="84" t="s">
        <v>85</v>
      </c>
      <c r="R9" s="84" t="s">
        <v>85</v>
      </c>
      <c r="S9" s="85" t="s">
        <v>85</v>
      </c>
      <c r="T9" s="89" t="s">
        <v>89</v>
      </c>
      <c r="U9" s="89" t="s">
        <v>90</v>
      </c>
      <c r="V9" s="89" t="s">
        <v>91</v>
      </c>
      <c r="W9" s="90" t="s">
        <v>77</v>
      </c>
      <c r="X9" s="90" t="s">
        <v>92</v>
      </c>
      <c r="Y9" s="90" t="s">
        <v>93</v>
      </c>
      <c r="Z9" s="132" t="s">
        <v>94</v>
      </c>
      <c r="AA9" s="132" t="s">
        <v>95</v>
      </c>
      <c r="AB9" s="1" t="s">
        <v>91</v>
      </c>
      <c r="AC9" s="1"/>
      <c r="AD9" s="1"/>
      <c r="AE9" s="1"/>
      <c r="AF9" s="1"/>
      <c r="AG9" s="1"/>
      <c r="AH9" s="1"/>
    </row>
    <row r="10" spans="1:34" ht="12" thickBot="1">
      <c r="A10" s="128" t="s">
        <v>96</v>
      </c>
      <c r="B10" s="128" t="s">
        <v>97</v>
      </c>
      <c r="C10" s="129"/>
      <c r="D10" s="128" t="s">
        <v>98</v>
      </c>
      <c r="E10" s="128" t="s">
        <v>99</v>
      </c>
      <c r="F10" s="128" t="s">
        <v>100</v>
      </c>
      <c r="G10" s="128" t="s">
        <v>101</v>
      </c>
      <c r="H10" s="128" t="s">
        <v>102</v>
      </c>
      <c r="I10" s="128" t="s">
        <v>76</v>
      </c>
      <c r="J10" s="128"/>
      <c r="K10" s="128" t="s">
        <v>87</v>
      </c>
      <c r="L10" s="128" t="s">
        <v>73</v>
      </c>
      <c r="M10" s="130" t="s">
        <v>87</v>
      </c>
      <c r="N10" s="128" t="s">
        <v>73</v>
      </c>
      <c r="O10" s="128" t="s">
        <v>103</v>
      </c>
      <c r="P10" s="123"/>
      <c r="Q10" s="86" t="s">
        <v>104</v>
      </c>
      <c r="R10" s="86" t="s">
        <v>105</v>
      </c>
      <c r="S10" s="87" t="s">
        <v>106</v>
      </c>
      <c r="T10" s="89" t="s">
        <v>107</v>
      </c>
      <c r="U10" s="89" t="s">
        <v>108</v>
      </c>
      <c r="V10" s="89" t="s">
        <v>109</v>
      </c>
      <c r="W10" s="90"/>
      <c r="X10" s="1"/>
      <c r="Y10" s="1"/>
      <c r="Z10" s="132" t="s">
        <v>110</v>
      </c>
      <c r="AA10" s="132" t="s">
        <v>96</v>
      </c>
      <c r="AB10" s="1" t="s">
        <v>122</v>
      </c>
      <c r="AC10" s="1"/>
      <c r="AD10" s="1"/>
      <c r="AE10" s="1"/>
      <c r="AF10" s="1"/>
      <c r="AG10" s="1"/>
      <c r="AH10" s="1"/>
    </row>
    <row r="11" spans="1:34" ht="12" thickTop="1"/>
    <row r="12" spans="1:34">
      <c r="B12" s="143" t="s">
        <v>139</v>
      </c>
    </row>
    <row r="13" spans="1:34">
      <c r="B13" s="107" t="s">
        <v>140</v>
      </c>
    </row>
    <row r="14" spans="1:34" ht="12">
      <c r="A14" s="105">
        <v>5</v>
      </c>
      <c r="B14" s="106" t="s">
        <v>144</v>
      </c>
      <c r="C14" s="107" t="s">
        <v>148</v>
      </c>
      <c r="D14" s="133" t="s">
        <v>149</v>
      </c>
      <c r="E14" s="109">
        <v>21.56</v>
      </c>
      <c r="F14" s="108" t="s">
        <v>146</v>
      </c>
      <c r="H14" s="110">
        <f t="shared" ref="H14:H20" si="0">ROUND(E14*G14, 2)</f>
        <v>0</v>
      </c>
      <c r="O14" s="108">
        <v>20</v>
      </c>
      <c r="P14" s="108" t="s">
        <v>142</v>
      </c>
      <c r="V14" s="112" t="s">
        <v>49</v>
      </c>
      <c r="W14" s="113">
        <v>29.968</v>
      </c>
      <c r="Z14" s="108" t="s">
        <v>143</v>
      </c>
      <c r="AB14" s="108">
        <v>1</v>
      </c>
    </row>
    <row r="15" spans="1:34" ht="12">
      <c r="A15" s="105">
        <v>17</v>
      </c>
      <c r="B15" s="106" t="s">
        <v>144</v>
      </c>
      <c r="C15" s="107" t="s">
        <v>151</v>
      </c>
      <c r="D15" s="133" t="s">
        <v>152</v>
      </c>
      <c r="E15" s="109">
        <v>21.56</v>
      </c>
      <c r="F15" s="108" t="s">
        <v>146</v>
      </c>
      <c r="H15" s="110">
        <f t="shared" si="0"/>
        <v>0</v>
      </c>
      <c r="O15" s="108">
        <v>20</v>
      </c>
      <c r="P15" s="108" t="s">
        <v>142</v>
      </c>
      <c r="V15" s="112" t="s">
        <v>49</v>
      </c>
      <c r="W15" s="113">
        <v>173.80799999999999</v>
      </c>
      <c r="Z15" s="108" t="s">
        <v>143</v>
      </c>
      <c r="AB15" s="108">
        <v>1</v>
      </c>
    </row>
    <row r="16" spans="1:34" ht="12">
      <c r="A16" s="105">
        <v>18</v>
      </c>
      <c r="B16" s="106" t="s">
        <v>144</v>
      </c>
      <c r="C16" s="107" t="s">
        <v>153</v>
      </c>
      <c r="D16" s="133" t="s">
        <v>154</v>
      </c>
      <c r="E16" s="109">
        <v>13.81</v>
      </c>
      <c r="F16" s="108" t="s">
        <v>146</v>
      </c>
      <c r="H16" s="110">
        <f t="shared" si="0"/>
        <v>0</v>
      </c>
      <c r="O16" s="108">
        <v>20</v>
      </c>
      <c r="P16" s="108" t="s">
        <v>142</v>
      </c>
      <c r="V16" s="112" t="s">
        <v>49</v>
      </c>
      <c r="W16" s="113">
        <v>2.4020000000000001</v>
      </c>
      <c r="Z16" s="108" t="s">
        <v>143</v>
      </c>
      <c r="AB16" s="108">
        <v>1</v>
      </c>
    </row>
    <row r="17" spans="1:28" ht="12">
      <c r="A17" s="105">
        <v>19</v>
      </c>
      <c r="B17" s="106" t="s">
        <v>147</v>
      </c>
      <c r="C17" s="107" t="s">
        <v>155</v>
      </c>
      <c r="D17" s="133" t="s">
        <v>156</v>
      </c>
      <c r="E17" s="109">
        <v>13.81</v>
      </c>
      <c r="F17" s="108" t="s">
        <v>146</v>
      </c>
      <c r="H17" s="110">
        <f t="shared" si="0"/>
        <v>0</v>
      </c>
      <c r="O17" s="108">
        <v>20</v>
      </c>
      <c r="P17" s="108" t="s">
        <v>142</v>
      </c>
      <c r="V17" s="112" t="s">
        <v>49</v>
      </c>
      <c r="W17" s="113">
        <v>19.870999999999999</v>
      </c>
      <c r="Z17" s="108" t="s">
        <v>143</v>
      </c>
      <c r="AB17" s="108">
        <v>1</v>
      </c>
    </row>
    <row r="18" spans="1:28" ht="12">
      <c r="A18" s="105">
        <v>20</v>
      </c>
      <c r="B18" s="106" t="s">
        <v>144</v>
      </c>
      <c r="C18" s="107" t="s">
        <v>157</v>
      </c>
      <c r="D18" s="133" t="s">
        <v>158</v>
      </c>
      <c r="E18" s="109">
        <v>13.81</v>
      </c>
      <c r="F18" s="108" t="s">
        <v>146</v>
      </c>
      <c r="H18" s="110">
        <f t="shared" si="0"/>
        <v>0</v>
      </c>
      <c r="O18" s="108">
        <v>20</v>
      </c>
      <c r="P18" s="108" t="s">
        <v>142</v>
      </c>
      <c r="V18" s="112" t="s">
        <v>49</v>
      </c>
      <c r="W18" s="113">
        <v>9.3889999999999993</v>
      </c>
      <c r="Z18" s="108" t="s">
        <v>150</v>
      </c>
      <c r="AB18" s="108">
        <v>1</v>
      </c>
    </row>
    <row r="19" spans="1:28" ht="12">
      <c r="A19" s="105">
        <v>21</v>
      </c>
      <c r="B19" s="106" t="s">
        <v>144</v>
      </c>
      <c r="C19" s="107" t="s">
        <v>159</v>
      </c>
      <c r="D19" s="133" t="s">
        <v>160</v>
      </c>
      <c r="E19" s="109">
        <v>13.81</v>
      </c>
      <c r="F19" s="108" t="s">
        <v>146</v>
      </c>
      <c r="H19" s="110">
        <f t="shared" si="0"/>
        <v>0</v>
      </c>
      <c r="O19" s="108">
        <v>20</v>
      </c>
      <c r="P19" s="108" t="s">
        <v>142</v>
      </c>
      <c r="V19" s="112" t="s">
        <v>49</v>
      </c>
      <c r="W19" s="113">
        <v>1.9650000000000001</v>
      </c>
      <c r="Z19" s="108" t="s">
        <v>150</v>
      </c>
      <c r="AB19" s="108">
        <v>1</v>
      </c>
    </row>
    <row r="20" spans="1:28" ht="12">
      <c r="A20" s="105">
        <v>22</v>
      </c>
      <c r="B20" s="106" t="s">
        <v>144</v>
      </c>
      <c r="C20" s="107" t="s">
        <v>161</v>
      </c>
      <c r="D20" s="133" t="s">
        <v>162</v>
      </c>
      <c r="E20" s="109">
        <v>13.81</v>
      </c>
      <c r="F20" s="108" t="s">
        <v>146</v>
      </c>
      <c r="H20" s="110">
        <f t="shared" si="0"/>
        <v>0</v>
      </c>
      <c r="O20" s="108">
        <v>20</v>
      </c>
      <c r="P20" s="108" t="s">
        <v>142</v>
      </c>
      <c r="V20" s="112" t="s">
        <v>49</v>
      </c>
      <c r="W20" s="113">
        <v>85.343999999999994</v>
      </c>
      <c r="Z20" s="108" t="s">
        <v>143</v>
      </c>
      <c r="AB20" s="108">
        <v>1</v>
      </c>
    </row>
    <row r="21" spans="1:28" ht="12">
      <c r="D21" s="145" t="s">
        <v>164</v>
      </c>
      <c r="E21" s="146">
        <f>J21</f>
        <v>0</v>
      </c>
      <c r="H21" s="146">
        <f>SUM(H12:H20)</f>
        <v>0</v>
      </c>
      <c r="I21" s="146">
        <f>SUM(I12:I20)</f>
        <v>0</v>
      </c>
      <c r="J21" s="146"/>
      <c r="L21" s="147">
        <f>SUM(L12:L20)</f>
        <v>0</v>
      </c>
      <c r="N21" s="148">
        <f>SUM(N12:N20)</f>
        <v>0</v>
      </c>
      <c r="W21" s="113">
        <f>SUM(W12:W20)</f>
        <v>322.74699999999996</v>
      </c>
    </row>
    <row r="23" spans="1:28">
      <c r="B23" s="107" t="s">
        <v>165</v>
      </c>
    </row>
    <row r="24" spans="1:28" ht="24">
      <c r="A24" s="105">
        <v>26</v>
      </c>
      <c r="B24" s="106" t="s">
        <v>141</v>
      </c>
      <c r="C24" s="107" t="s">
        <v>166</v>
      </c>
      <c r="D24" s="133" t="s">
        <v>167</v>
      </c>
      <c r="E24" s="109">
        <v>14.12</v>
      </c>
      <c r="F24" s="108" t="s">
        <v>146</v>
      </c>
      <c r="H24" s="110">
        <f>ROUND(E24*G24, 2)</f>
        <v>0</v>
      </c>
      <c r="K24" s="111">
        <v>1.8907700000000001</v>
      </c>
      <c r="L24" s="111">
        <f>E24*K24</f>
        <v>26.697672399999998</v>
      </c>
      <c r="O24" s="108">
        <v>20</v>
      </c>
      <c r="P24" s="108" t="s">
        <v>142</v>
      </c>
      <c r="V24" s="112" t="s">
        <v>49</v>
      </c>
      <c r="W24" s="113">
        <v>68.33</v>
      </c>
      <c r="Z24" s="108" t="s">
        <v>168</v>
      </c>
      <c r="AB24" s="108">
        <v>2</v>
      </c>
    </row>
    <row r="25" spans="1:28" ht="12">
      <c r="A25" s="105">
        <v>27</v>
      </c>
      <c r="B25" s="106" t="s">
        <v>141</v>
      </c>
      <c r="C25" s="107" t="s">
        <v>169</v>
      </c>
      <c r="D25" s="133" t="s">
        <v>170</v>
      </c>
      <c r="E25" s="109">
        <v>0.79100000000000004</v>
      </c>
      <c r="F25" s="108" t="s">
        <v>146</v>
      </c>
      <c r="H25" s="110">
        <f>ROUND(E25*G25, 2)</f>
        <v>0</v>
      </c>
      <c r="K25" s="111">
        <v>1.6</v>
      </c>
      <c r="L25" s="111">
        <f>E25*K25</f>
        <v>1.2656000000000001</v>
      </c>
      <c r="O25" s="108">
        <v>20</v>
      </c>
      <c r="P25" s="108" t="s">
        <v>142</v>
      </c>
      <c r="V25" s="112" t="s">
        <v>49</v>
      </c>
      <c r="W25" s="113">
        <v>1.0309999999999999</v>
      </c>
      <c r="Z25" s="108" t="s">
        <v>168</v>
      </c>
      <c r="AB25" s="108">
        <v>1</v>
      </c>
    </row>
    <row r="26" spans="1:28" ht="12">
      <c r="A26" s="105">
        <v>28</v>
      </c>
      <c r="B26" s="106" t="s">
        <v>141</v>
      </c>
      <c r="C26" s="107" t="s">
        <v>171</v>
      </c>
      <c r="D26" s="133" t="s">
        <v>172</v>
      </c>
      <c r="E26" s="109">
        <v>0.25900000000000001</v>
      </c>
      <c r="F26" s="108" t="s">
        <v>146</v>
      </c>
      <c r="H26" s="110">
        <f>ROUND(E26*G26, 2)</f>
        <v>0</v>
      </c>
      <c r="K26" s="111">
        <v>1.7</v>
      </c>
      <c r="L26" s="111">
        <f>E26*K26</f>
        <v>0.44030000000000002</v>
      </c>
      <c r="O26" s="108">
        <v>20</v>
      </c>
      <c r="P26" s="108" t="s">
        <v>142</v>
      </c>
      <c r="V26" s="112" t="s">
        <v>49</v>
      </c>
      <c r="W26" s="113">
        <v>0.33700000000000002</v>
      </c>
      <c r="Z26" s="108" t="s">
        <v>168</v>
      </c>
      <c r="AB26" s="108">
        <v>1</v>
      </c>
    </row>
    <row r="27" spans="1:28" ht="12">
      <c r="D27" s="145" t="s">
        <v>173</v>
      </c>
      <c r="E27" s="146">
        <f>J27</f>
        <v>0</v>
      </c>
      <c r="H27" s="146">
        <f>SUM(H23:H26)</f>
        <v>0</v>
      </c>
      <c r="I27" s="146">
        <f>SUM(I23:I26)</f>
        <v>0</v>
      </c>
      <c r="J27" s="146"/>
      <c r="L27" s="147">
        <f>SUM(L23:L26)</f>
        <v>28.403572399999998</v>
      </c>
      <c r="N27" s="148">
        <f>SUM(N23:N26)</f>
        <v>0</v>
      </c>
      <c r="W27" s="113">
        <f>SUM(W23:W26)</f>
        <v>69.698000000000008</v>
      </c>
    </row>
    <row r="29" spans="1:28">
      <c r="B29" s="107" t="s">
        <v>174</v>
      </c>
    </row>
    <row r="30" spans="1:28" ht="12">
      <c r="A30" s="105">
        <v>29</v>
      </c>
      <c r="B30" s="106" t="s">
        <v>141</v>
      </c>
      <c r="C30" s="107" t="s">
        <v>175</v>
      </c>
      <c r="D30" s="133" t="s">
        <v>176</v>
      </c>
      <c r="E30" s="109">
        <v>58.5</v>
      </c>
      <c r="F30" s="108" t="s">
        <v>145</v>
      </c>
      <c r="H30" s="110">
        <f>ROUND(E30*G30, 2)</f>
        <v>0</v>
      </c>
      <c r="O30" s="108">
        <v>20</v>
      </c>
      <c r="P30" s="108" t="s">
        <v>142</v>
      </c>
      <c r="V30" s="112" t="s">
        <v>49</v>
      </c>
      <c r="W30" s="113">
        <v>0.58499999999999996</v>
      </c>
      <c r="Z30" s="108" t="s">
        <v>168</v>
      </c>
      <c r="AB30" s="108">
        <v>1</v>
      </c>
    </row>
    <row r="31" spans="1:28" ht="12">
      <c r="A31" s="105">
        <v>30</v>
      </c>
      <c r="B31" s="106" t="s">
        <v>163</v>
      </c>
      <c r="C31" s="107" t="s">
        <v>177</v>
      </c>
      <c r="D31" s="133" t="s">
        <v>178</v>
      </c>
      <c r="E31" s="109">
        <v>59.378</v>
      </c>
      <c r="F31" s="108" t="s">
        <v>145</v>
      </c>
      <c r="I31" s="110">
        <f>ROUND(E31*G31, 2)</f>
        <v>0</v>
      </c>
      <c r="O31" s="108">
        <v>20</v>
      </c>
      <c r="P31" s="108" t="s">
        <v>142</v>
      </c>
      <c r="V31" s="112" t="s">
        <v>42</v>
      </c>
      <c r="Z31" s="108" t="s">
        <v>179</v>
      </c>
      <c r="AA31" s="108">
        <v>3058886</v>
      </c>
      <c r="AB31" s="108">
        <v>2</v>
      </c>
    </row>
    <row r="32" spans="1:28" ht="12">
      <c r="A32" s="105">
        <v>31</v>
      </c>
      <c r="B32" s="106" t="s">
        <v>141</v>
      </c>
      <c r="C32" s="107" t="s">
        <v>180</v>
      </c>
      <c r="D32" s="133" t="s">
        <v>181</v>
      </c>
      <c r="E32" s="109">
        <v>177</v>
      </c>
      <c r="F32" s="108" t="s">
        <v>145</v>
      </c>
      <c r="H32" s="110">
        <f>ROUND(E32*G32, 2)</f>
        <v>0</v>
      </c>
      <c r="O32" s="108">
        <v>20</v>
      </c>
      <c r="P32" s="108" t="s">
        <v>142</v>
      </c>
      <c r="V32" s="112" t="s">
        <v>49</v>
      </c>
      <c r="W32" s="113">
        <v>11.682</v>
      </c>
      <c r="Z32" s="108" t="s">
        <v>168</v>
      </c>
      <c r="AB32" s="108">
        <v>1</v>
      </c>
    </row>
    <row r="33" spans="1:28" ht="12">
      <c r="A33" s="105">
        <v>32</v>
      </c>
      <c r="B33" s="106" t="s">
        <v>163</v>
      </c>
      <c r="C33" s="107" t="s">
        <v>182</v>
      </c>
      <c r="D33" s="133" t="s">
        <v>183</v>
      </c>
      <c r="E33" s="109">
        <v>16</v>
      </c>
      <c r="F33" s="108" t="s">
        <v>184</v>
      </c>
      <c r="I33" s="110">
        <f>ROUND(E33*G33, 2)</f>
        <v>0</v>
      </c>
      <c r="K33" s="111">
        <v>1.0500000000000001E-2</v>
      </c>
      <c r="L33" s="111">
        <f>E33*K33</f>
        <v>0.16800000000000001</v>
      </c>
      <c r="O33" s="108">
        <v>20</v>
      </c>
      <c r="P33" s="108" t="s">
        <v>142</v>
      </c>
      <c r="V33" s="112" t="s">
        <v>42</v>
      </c>
      <c r="Z33" s="108" t="s">
        <v>179</v>
      </c>
      <c r="AA33" s="108" t="s">
        <v>142</v>
      </c>
      <c r="AB33" s="108">
        <v>2</v>
      </c>
    </row>
    <row r="34" spans="1:28" ht="12">
      <c r="A34" s="105">
        <v>33</v>
      </c>
      <c r="B34" s="106" t="s">
        <v>163</v>
      </c>
      <c r="C34" s="107" t="s">
        <v>185</v>
      </c>
      <c r="D34" s="133" t="s">
        <v>186</v>
      </c>
      <c r="E34" s="109">
        <v>10</v>
      </c>
      <c r="F34" s="108" t="s">
        <v>184</v>
      </c>
      <c r="I34" s="110">
        <f>ROUND(E34*G34, 2)</f>
        <v>0</v>
      </c>
      <c r="K34" s="111">
        <v>1.4500000000000001E-2</v>
      </c>
      <c r="L34" s="111">
        <f>E34*K34</f>
        <v>0.14500000000000002</v>
      </c>
      <c r="O34" s="108">
        <v>20</v>
      </c>
      <c r="P34" s="108" t="s">
        <v>142</v>
      </c>
      <c r="V34" s="112" t="s">
        <v>42</v>
      </c>
      <c r="Z34" s="108" t="s">
        <v>179</v>
      </c>
      <c r="AA34" s="108" t="s">
        <v>142</v>
      </c>
      <c r="AB34" s="108">
        <v>2</v>
      </c>
    </row>
    <row r="35" spans="1:28" ht="12">
      <c r="A35" s="105">
        <v>34</v>
      </c>
      <c r="B35" s="106" t="s">
        <v>141</v>
      </c>
      <c r="C35" s="107" t="s">
        <v>187</v>
      </c>
      <c r="D35" s="133" t="s">
        <v>188</v>
      </c>
      <c r="E35" s="109">
        <v>5</v>
      </c>
      <c r="F35" s="108" t="s">
        <v>184</v>
      </c>
      <c r="H35" s="110">
        <f>ROUND(E35*G35, 2)</f>
        <v>0</v>
      </c>
      <c r="O35" s="108">
        <v>20</v>
      </c>
      <c r="P35" s="108" t="s">
        <v>142</v>
      </c>
      <c r="V35" s="112" t="s">
        <v>49</v>
      </c>
      <c r="W35" s="113">
        <v>0.88</v>
      </c>
      <c r="Z35" s="108" t="s">
        <v>168</v>
      </c>
      <c r="AB35" s="108">
        <v>1</v>
      </c>
    </row>
    <row r="36" spans="1:28" ht="12">
      <c r="A36" s="105">
        <v>35</v>
      </c>
      <c r="B36" s="106" t="s">
        <v>163</v>
      </c>
      <c r="C36" s="107" t="s">
        <v>189</v>
      </c>
      <c r="D36" s="133" t="s">
        <v>190</v>
      </c>
      <c r="E36" s="109">
        <v>4</v>
      </c>
      <c r="F36" s="108" t="s">
        <v>184</v>
      </c>
      <c r="I36" s="110">
        <f>ROUND(E36*G36, 2)</f>
        <v>0</v>
      </c>
      <c r="K36" s="111">
        <v>7.5000000000000002E-4</v>
      </c>
      <c r="L36" s="111">
        <f>E36*K36</f>
        <v>3.0000000000000001E-3</v>
      </c>
      <c r="O36" s="108">
        <v>20</v>
      </c>
      <c r="P36" s="108" t="s">
        <v>142</v>
      </c>
      <c r="V36" s="112" t="s">
        <v>42</v>
      </c>
      <c r="Z36" s="108" t="s">
        <v>179</v>
      </c>
      <c r="AA36" s="108">
        <v>4014651</v>
      </c>
      <c r="AB36" s="108">
        <v>2</v>
      </c>
    </row>
    <row r="37" spans="1:28" ht="12">
      <c r="A37" s="105">
        <v>36</v>
      </c>
      <c r="B37" s="106" t="s">
        <v>163</v>
      </c>
      <c r="C37" s="107" t="s">
        <v>191</v>
      </c>
      <c r="D37" s="133" t="s">
        <v>192</v>
      </c>
      <c r="E37" s="109">
        <v>1</v>
      </c>
      <c r="F37" s="108" t="s">
        <v>184</v>
      </c>
      <c r="I37" s="110">
        <f>ROUND(E37*G37, 2)</f>
        <v>0</v>
      </c>
      <c r="K37" s="111">
        <v>9.2000000000000003E-4</v>
      </c>
      <c r="L37" s="111">
        <f>E37*K37</f>
        <v>9.2000000000000003E-4</v>
      </c>
      <c r="O37" s="108">
        <v>20</v>
      </c>
      <c r="P37" s="108" t="s">
        <v>142</v>
      </c>
      <c r="V37" s="112" t="s">
        <v>42</v>
      </c>
      <c r="Z37" s="108" t="s">
        <v>179</v>
      </c>
      <c r="AA37" s="108" t="s">
        <v>142</v>
      </c>
      <c r="AB37" s="108">
        <v>2</v>
      </c>
    </row>
    <row r="38" spans="1:28" ht="24">
      <c r="A38" s="105">
        <v>37</v>
      </c>
      <c r="B38" s="106" t="s">
        <v>141</v>
      </c>
      <c r="C38" s="107" t="s">
        <v>193</v>
      </c>
      <c r="D38" s="133" t="s">
        <v>194</v>
      </c>
      <c r="E38" s="109">
        <v>2</v>
      </c>
      <c r="F38" s="108" t="s">
        <v>184</v>
      </c>
      <c r="H38" s="110">
        <f>ROUND(E38*G38, 2)</f>
        <v>0</v>
      </c>
      <c r="O38" s="108">
        <v>20</v>
      </c>
      <c r="P38" s="108" t="s">
        <v>142</v>
      </c>
      <c r="V38" s="112" t="s">
        <v>49</v>
      </c>
      <c r="W38" s="113">
        <v>0.66</v>
      </c>
      <c r="Z38" s="108" t="s">
        <v>168</v>
      </c>
      <c r="AB38" s="108">
        <v>2</v>
      </c>
    </row>
    <row r="39" spans="1:28" ht="12">
      <c r="A39" s="105">
        <v>38</v>
      </c>
      <c r="B39" s="106" t="s">
        <v>163</v>
      </c>
      <c r="C39" s="107" t="s">
        <v>195</v>
      </c>
      <c r="D39" s="133" t="s">
        <v>196</v>
      </c>
      <c r="E39" s="109">
        <v>2</v>
      </c>
      <c r="F39" s="108" t="s">
        <v>184</v>
      </c>
      <c r="I39" s="110">
        <f>ROUND(E39*G39, 2)</f>
        <v>0</v>
      </c>
      <c r="K39" s="111">
        <v>8.4999999999999995E-4</v>
      </c>
      <c r="L39" s="111">
        <f>E39*K39</f>
        <v>1.6999999999999999E-3</v>
      </c>
      <c r="O39" s="108">
        <v>20</v>
      </c>
      <c r="P39" s="108" t="s">
        <v>142</v>
      </c>
      <c r="V39" s="112" t="s">
        <v>42</v>
      </c>
      <c r="Z39" s="108" t="s">
        <v>179</v>
      </c>
      <c r="AA39" s="108">
        <v>4014701</v>
      </c>
      <c r="AB39" s="108">
        <v>2</v>
      </c>
    </row>
    <row r="40" spans="1:28" ht="12">
      <c r="A40" s="105">
        <v>41</v>
      </c>
      <c r="B40" s="106" t="s">
        <v>141</v>
      </c>
      <c r="C40" s="107" t="s">
        <v>197</v>
      </c>
      <c r="D40" s="133" t="s">
        <v>198</v>
      </c>
      <c r="E40" s="109">
        <v>58.5</v>
      </c>
      <c r="F40" s="108" t="s">
        <v>145</v>
      </c>
      <c r="H40" s="110">
        <f t="shared" ref="H40:H42" si="1">ROUND(E40*G40, 2)</f>
        <v>0</v>
      </c>
      <c r="O40" s="108">
        <v>20</v>
      </c>
      <c r="P40" s="108" t="s">
        <v>142</v>
      </c>
      <c r="V40" s="112" t="s">
        <v>49</v>
      </c>
      <c r="W40" s="113">
        <v>2.5739999999999998</v>
      </c>
      <c r="Z40" s="108" t="s">
        <v>168</v>
      </c>
      <c r="AB40" s="108">
        <v>1</v>
      </c>
    </row>
    <row r="41" spans="1:28" ht="12">
      <c r="A41" s="105">
        <v>43</v>
      </c>
      <c r="B41" s="106" t="s">
        <v>141</v>
      </c>
      <c r="C41" s="107" t="s">
        <v>199</v>
      </c>
      <c r="D41" s="133" t="s">
        <v>200</v>
      </c>
      <c r="E41" s="109">
        <v>0.32400000000000001</v>
      </c>
      <c r="F41" s="108" t="s">
        <v>146</v>
      </c>
      <c r="H41" s="110">
        <f t="shared" si="1"/>
        <v>0</v>
      </c>
      <c r="O41" s="108">
        <v>20</v>
      </c>
      <c r="P41" s="108" t="s">
        <v>142</v>
      </c>
      <c r="V41" s="112" t="s">
        <v>49</v>
      </c>
      <c r="W41" s="113">
        <v>0.06</v>
      </c>
      <c r="Z41" s="108" t="s">
        <v>168</v>
      </c>
      <c r="AB41" s="108">
        <v>1</v>
      </c>
    </row>
    <row r="42" spans="1:28" ht="12">
      <c r="A42" s="105">
        <v>44</v>
      </c>
      <c r="B42" s="106" t="s">
        <v>141</v>
      </c>
      <c r="C42" s="107" t="s">
        <v>201</v>
      </c>
      <c r="D42" s="133" t="s">
        <v>202</v>
      </c>
      <c r="E42" s="109">
        <v>1</v>
      </c>
      <c r="F42" s="108" t="s">
        <v>184</v>
      </c>
      <c r="H42" s="110">
        <f t="shared" si="1"/>
        <v>0</v>
      </c>
      <c r="K42" s="111">
        <v>4.4000000000000003E-3</v>
      </c>
      <c r="L42" s="111">
        <f>E42*K42</f>
        <v>4.4000000000000003E-3</v>
      </c>
      <c r="O42" s="108">
        <v>20</v>
      </c>
      <c r="P42" s="108" t="s">
        <v>142</v>
      </c>
      <c r="V42" s="112" t="s">
        <v>49</v>
      </c>
      <c r="W42" s="113">
        <v>2.8</v>
      </c>
      <c r="Z42" s="108" t="s">
        <v>168</v>
      </c>
      <c r="AB42" s="108">
        <v>1</v>
      </c>
    </row>
    <row r="43" spans="1:28" ht="12">
      <c r="A43" s="105">
        <v>45</v>
      </c>
      <c r="B43" s="106" t="s">
        <v>163</v>
      </c>
      <c r="C43" s="107" t="s">
        <v>203</v>
      </c>
      <c r="D43" s="133" t="s">
        <v>204</v>
      </c>
      <c r="E43" s="109">
        <v>1</v>
      </c>
      <c r="F43" s="108" t="s">
        <v>205</v>
      </c>
      <c r="I43" s="110">
        <f>ROUND(E43*G43, 2)</f>
        <v>0</v>
      </c>
      <c r="K43" s="111">
        <v>2</v>
      </c>
      <c r="L43" s="111">
        <f>E43*K43</f>
        <v>2</v>
      </c>
      <c r="O43" s="108">
        <v>20</v>
      </c>
      <c r="P43" s="108" t="s">
        <v>142</v>
      </c>
      <c r="V43" s="112" t="s">
        <v>42</v>
      </c>
      <c r="Z43" s="108" t="s">
        <v>206</v>
      </c>
      <c r="AA43" s="108" t="s">
        <v>207</v>
      </c>
      <c r="AB43" s="108">
        <v>2</v>
      </c>
    </row>
    <row r="44" spans="1:28" ht="12">
      <c r="A44" s="105">
        <v>46</v>
      </c>
      <c r="B44" s="106" t="s">
        <v>141</v>
      </c>
      <c r="C44" s="107" t="s">
        <v>208</v>
      </c>
      <c r="D44" s="133" t="s">
        <v>209</v>
      </c>
      <c r="E44" s="109">
        <v>1</v>
      </c>
      <c r="F44" s="108" t="s">
        <v>205</v>
      </c>
      <c r="H44" s="110">
        <f>ROUND(E44*G44, 2)</f>
        <v>0</v>
      </c>
      <c r="K44" s="111">
        <v>5.4999999999999997E-3</v>
      </c>
      <c r="L44" s="111">
        <f>E44*K44</f>
        <v>5.4999999999999997E-3</v>
      </c>
      <c r="O44" s="108">
        <v>20</v>
      </c>
      <c r="P44" s="108" t="s">
        <v>142</v>
      </c>
      <c r="V44" s="112" t="s">
        <v>49</v>
      </c>
      <c r="W44" s="113">
        <v>3.44</v>
      </c>
      <c r="Z44" s="108" t="s">
        <v>168</v>
      </c>
      <c r="AB44" s="108">
        <v>1</v>
      </c>
    </row>
    <row r="45" spans="1:28" ht="24">
      <c r="A45" s="105">
        <v>47</v>
      </c>
      <c r="B45" s="106" t="s">
        <v>141</v>
      </c>
      <c r="C45" s="107" t="s">
        <v>210</v>
      </c>
      <c r="D45" s="133" t="s">
        <v>211</v>
      </c>
      <c r="E45" s="109">
        <v>6</v>
      </c>
      <c r="F45" s="108" t="s">
        <v>184</v>
      </c>
      <c r="H45" s="110">
        <f>ROUND(E45*G45, 2)</f>
        <v>0</v>
      </c>
      <c r="K45" s="111">
        <v>3.0000000000000001E-5</v>
      </c>
      <c r="L45" s="111">
        <f>E45*K45</f>
        <v>1.8000000000000001E-4</v>
      </c>
      <c r="O45" s="108">
        <v>20</v>
      </c>
      <c r="P45" s="108" t="s">
        <v>142</v>
      </c>
      <c r="V45" s="112" t="s">
        <v>49</v>
      </c>
      <c r="W45" s="113">
        <v>16.835999999999999</v>
      </c>
      <c r="Z45" s="108" t="s">
        <v>212</v>
      </c>
      <c r="AB45" s="108">
        <v>1</v>
      </c>
    </row>
    <row r="46" spans="1:28" ht="12">
      <c r="A46" s="105">
        <v>48</v>
      </c>
      <c r="B46" s="106" t="s">
        <v>163</v>
      </c>
      <c r="C46" s="107" t="s">
        <v>213</v>
      </c>
      <c r="D46" s="133" t="s">
        <v>214</v>
      </c>
      <c r="E46" s="109">
        <v>6</v>
      </c>
      <c r="F46" s="108" t="s">
        <v>184</v>
      </c>
      <c r="I46" s="110">
        <f>ROUND(E46*G46, 2)</f>
        <v>0</v>
      </c>
      <c r="O46" s="108">
        <v>20</v>
      </c>
      <c r="P46" s="108" t="s">
        <v>142</v>
      </c>
      <c r="V46" s="112" t="s">
        <v>42</v>
      </c>
      <c r="Z46" s="108" t="s">
        <v>179</v>
      </c>
      <c r="AA46" s="108">
        <v>3011360</v>
      </c>
      <c r="AB46" s="108">
        <v>2</v>
      </c>
    </row>
    <row r="47" spans="1:28" ht="12">
      <c r="A47" s="105">
        <v>49</v>
      </c>
      <c r="B47" s="106" t="s">
        <v>163</v>
      </c>
      <c r="C47" s="107" t="s">
        <v>215</v>
      </c>
      <c r="D47" s="133" t="s">
        <v>216</v>
      </c>
      <c r="E47" s="109">
        <v>6</v>
      </c>
      <c r="F47" s="108" t="s">
        <v>184</v>
      </c>
      <c r="I47" s="110">
        <f>ROUND(E47*G47, 2)</f>
        <v>0</v>
      </c>
      <c r="O47" s="108">
        <v>20</v>
      </c>
      <c r="P47" s="108" t="s">
        <v>142</v>
      </c>
      <c r="V47" s="112" t="s">
        <v>42</v>
      </c>
      <c r="Z47" s="108" t="s">
        <v>179</v>
      </c>
      <c r="AA47" s="108">
        <v>3011409</v>
      </c>
      <c r="AB47" s="108">
        <v>2</v>
      </c>
    </row>
    <row r="48" spans="1:28" ht="12">
      <c r="D48" s="145" t="s">
        <v>217</v>
      </c>
      <c r="E48" s="146">
        <f>J48</f>
        <v>0</v>
      </c>
      <c r="H48" s="146">
        <f>SUM(H29:H47)</f>
        <v>0</v>
      </c>
      <c r="I48" s="146">
        <f>SUM(I29:I47)</f>
        <v>0</v>
      </c>
      <c r="J48" s="146"/>
      <c r="L48" s="147">
        <f>SUM(L29:L47)</f>
        <v>2.3287</v>
      </c>
      <c r="N48" s="148">
        <f>SUM(N29:N47)</f>
        <v>0</v>
      </c>
      <c r="W48" s="113">
        <f>SUM(W29:W47)</f>
        <v>39.516999999999996</v>
      </c>
    </row>
    <row r="50" spans="1:28">
      <c r="B50" s="107" t="s">
        <v>218</v>
      </c>
    </row>
    <row r="51" spans="1:28" ht="24">
      <c r="A51" s="105">
        <v>54</v>
      </c>
      <c r="B51" s="106" t="s">
        <v>141</v>
      </c>
      <c r="C51" s="107" t="s">
        <v>219</v>
      </c>
      <c r="D51" s="133" t="s">
        <v>220</v>
      </c>
      <c r="E51" s="109">
        <v>1.575</v>
      </c>
      <c r="F51" s="108" t="s">
        <v>221</v>
      </c>
      <c r="H51" s="110">
        <f>ROUND(E51*G51, 2)</f>
        <v>0</v>
      </c>
      <c r="O51" s="108">
        <v>20</v>
      </c>
      <c r="P51" s="108" t="s">
        <v>142</v>
      </c>
      <c r="V51" s="112" t="s">
        <v>49</v>
      </c>
      <c r="W51" s="113">
        <v>163.792</v>
      </c>
      <c r="Z51" s="108" t="s">
        <v>168</v>
      </c>
      <c r="AB51" s="108">
        <v>1</v>
      </c>
    </row>
    <row r="52" spans="1:28" ht="12">
      <c r="D52" s="145" t="s">
        <v>222</v>
      </c>
      <c r="E52" s="146">
        <f>J52</f>
        <v>0</v>
      </c>
      <c r="H52" s="146">
        <f>SUM(H50:H51)</f>
        <v>0</v>
      </c>
      <c r="I52" s="146">
        <f>SUM(I50:I51)</f>
        <v>0</v>
      </c>
      <c r="J52" s="146"/>
      <c r="L52" s="147">
        <f>SUM(L50:L51)</f>
        <v>0</v>
      </c>
      <c r="N52" s="148">
        <f>SUM(N50:N51)</f>
        <v>0</v>
      </c>
      <c r="W52" s="113">
        <f>SUM(W50:W51)</f>
        <v>163.792</v>
      </c>
    </row>
    <row r="54" spans="1:28" ht="12">
      <c r="D54" s="145" t="s">
        <v>223</v>
      </c>
      <c r="E54" s="148">
        <f>J54</f>
        <v>0</v>
      </c>
      <c r="H54" s="146">
        <f>+H21+H27+H48+H52</f>
        <v>0</v>
      </c>
      <c r="I54" s="146">
        <f>+I21+I27+I48+I52</f>
        <v>0</v>
      </c>
      <c r="J54" s="146"/>
      <c r="L54" s="147">
        <f>+L21+L27+L48+L52</f>
        <v>30.732272399999999</v>
      </c>
      <c r="N54" s="148">
        <f>+N21+N27+N48+N52</f>
        <v>0</v>
      </c>
      <c r="W54" s="113">
        <f>+W21+W27+W48+W52</f>
        <v>595.75399999999991</v>
      </c>
    </row>
    <row r="56" spans="1:28">
      <c r="B56" s="143" t="s">
        <v>224</v>
      </c>
    </row>
    <row r="57" spans="1:28">
      <c r="B57" s="107" t="s">
        <v>225</v>
      </c>
    </row>
    <row r="58" spans="1:28" ht="24">
      <c r="A58" s="105">
        <v>55</v>
      </c>
      <c r="B58" s="106" t="s">
        <v>226</v>
      </c>
      <c r="C58" s="107" t="s">
        <v>227</v>
      </c>
      <c r="D58" s="133" t="s">
        <v>228</v>
      </c>
      <c r="E58" s="109">
        <v>82</v>
      </c>
      <c r="F58" s="108" t="s">
        <v>145</v>
      </c>
      <c r="H58" s="110">
        <f>ROUND(E58*G58, 2)</f>
        <v>0</v>
      </c>
      <c r="K58" s="111">
        <v>3.0000000000000001E-5</v>
      </c>
      <c r="L58" s="111">
        <f t="shared" ref="L58:L65" si="2">E58*K58</f>
        <v>2.4599999999999999E-3</v>
      </c>
      <c r="O58" s="108">
        <v>20</v>
      </c>
      <c r="P58" s="108" t="s">
        <v>142</v>
      </c>
      <c r="V58" s="112" t="s">
        <v>229</v>
      </c>
      <c r="W58" s="113">
        <v>4.0179999999999998</v>
      </c>
      <c r="Z58" s="108" t="s">
        <v>230</v>
      </c>
      <c r="AB58" s="108">
        <v>1</v>
      </c>
    </row>
    <row r="59" spans="1:28" ht="12">
      <c r="A59" s="105">
        <v>56</v>
      </c>
      <c r="B59" s="106" t="s">
        <v>163</v>
      </c>
      <c r="C59" s="107" t="s">
        <v>231</v>
      </c>
      <c r="D59" s="133" t="s">
        <v>232</v>
      </c>
      <c r="E59" s="109">
        <v>82</v>
      </c>
      <c r="F59" s="108" t="s">
        <v>145</v>
      </c>
      <c r="I59" s="110">
        <f>ROUND(E59*G59, 2)</f>
        <v>0</v>
      </c>
      <c r="K59" s="111">
        <v>6.0000000000000002E-5</v>
      </c>
      <c r="L59" s="111">
        <f t="shared" si="2"/>
        <v>4.9199999999999999E-3</v>
      </c>
      <c r="O59" s="108">
        <v>20</v>
      </c>
      <c r="P59" s="108" t="s">
        <v>142</v>
      </c>
      <c r="V59" s="112" t="s">
        <v>42</v>
      </c>
      <c r="Z59" s="108" t="s">
        <v>233</v>
      </c>
      <c r="AA59" s="108" t="s">
        <v>142</v>
      </c>
      <c r="AB59" s="108">
        <v>2</v>
      </c>
    </row>
    <row r="60" spans="1:28" ht="24">
      <c r="A60" s="105">
        <v>57</v>
      </c>
      <c r="B60" s="106" t="s">
        <v>226</v>
      </c>
      <c r="C60" s="107" t="s">
        <v>234</v>
      </c>
      <c r="D60" s="133" t="s">
        <v>235</v>
      </c>
      <c r="E60" s="109">
        <v>63</v>
      </c>
      <c r="F60" s="108" t="s">
        <v>145</v>
      </c>
      <c r="H60" s="110">
        <f>ROUND(E60*G60, 2)</f>
        <v>0</v>
      </c>
      <c r="K60" s="111">
        <v>3.0000000000000001E-5</v>
      </c>
      <c r="L60" s="111">
        <f t="shared" si="2"/>
        <v>1.89E-3</v>
      </c>
      <c r="O60" s="108">
        <v>20</v>
      </c>
      <c r="P60" s="108" t="s">
        <v>142</v>
      </c>
      <c r="V60" s="112" t="s">
        <v>229</v>
      </c>
      <c r="W60" s="113">
        <v>3.2130000000000001</v>
      </c>
      <c r="Z60" s="108" t="s">
        <v>230</v>
      </c>
      <c r="AB60" s="108">
        <v>1</v>
      </c>
    </row>
    <row r="61" spans="1:28" ht="12">
      <c r="A61" s="105">
        <v>58</v>
      </c>
      <c r="B61" s="106" t="s">
        <v>163</v>
      </c>
      <c r="C61" s="107" t="s">
        <v>236</v>
      </c>
      <c r="D61" s="133" t="s">
        <v>237</v>
      </c>
      <c r="E61" s="109">
        <v>63</v>
      </c>
      <c r="F61" s="108" t="s">
        <v>145</v>
      </c>
      <c r="I61" s="110">
        <f>ROUND(E61*G61, 2)</f>
        <v>0</v>
      </c>
      <c r="K61" s="111">
        <v>6.0000000000000002E-5</v>
      </c>
      <c r="L61" s="111">
        <f t="shared" si="2"/>
        <v>3.7799999999999999E-3</v>
      </c>
      <c r="O61" s="108">
        <v>20</v>
      </c>
      <c r="P61" s="108" t="s">
        <v>142</v>
      </c>
      <c r="V61" s="112" t="s">
        <v>42</v>
      </c>
      <c r="Z61" s="108" t="s">
        <v>233</v>
      </c>
      <c r="AA61" s="108" t="s">
        <v>142</v>
      </c>
      <c r="AB61" s="108">
        <v>2</v>
      </c>
    </row>
    <row r="62" spans="1:28" ht="24">
      <c r="A62" s="105">
        <v>59</v>
      </c>
      <c r="B62" s="106" t="s">
        <v>226</v>
      </c>
      <c r="C62" s="107" t="s">
        <v>238</v>
      </c>
      <c r="D62" s="133" t="s">
        <v>239</v>
      </c>
      <c r="E62" s="109">
        <v>46.5</v>
      </c>
      <c r="F62" s="108" t="s">
        <v>145</v>
      </c>
      <c r="H62" s="110">
        <f>ROUND(E62*G62, 2)</f>
        <v>0</v>
      </c>
      <c r="K62" s="111">
        <v>3.0000000000000001E-5</v>
      </c>
      <c r="L62" s="111">
        <f t="shared" si="2"/>
        <v>1.395E-3</v>
      </c>
      <c r="O62" s="108">
        <v>20</v>
      </c>
      <c r="P62" s="108" t="s">
        <v>142</v>
      </c>
      <c r="V62" s="112" t="s">
        <v>229</v>
      </c>
      <c r="W62" s="113">
        <v>2.4649999999999999</v>
      </c>
      <c r="Z62" s="108" t="s">
        <v>230</v>
      </c>
      <c r="AB62" s="108">
        <v>1</v>
      </c>
    </row>
    <row r="63" spans="1:28" ht="12">
      <c r="A63" s="105">
        <v>60</v>
      </c>
      <c r="B63" s="106" t="s">
        <v>163</v>
      </c>
      <c r="C63" s="107" t="s">
        <v>240</v>
      </c>
      <c r="D63" s="133" t="s">
        <v>241</v>
      </c>
      <c r="E63" s="109">
        <v>46.5</v>
      </c>
      <c r="F63" s="108" t="s">
        <v>145</v>
      </c>
      <c r="I63" s="110">
        <f>ROUND(E63*G63, 2)</f>
        <v>0</v>
      </c>
      <c r="K63" s="111">
        <v>6.0000000000000002E-5</v>
      </c>
      <c r="L63" s="111">
        <f t="shared" si="2"/>
        <v>2.7899999999999999E-3</v>
      </c>
      <c r="O63" s="108">
        <v>20</v>
      </c>
      <c r="P63" s="108" t="s">
        <v>142</v>
      </c>
      <c r="V63" s="112" t="s">
        <v>42</v>
      </c>
      <c r="Z63" s="108" t="s">
        <v>233</v>
      </c>
      <c r="AA63" s="108" t="s">
        <v>142</v>
      </c>
      <c r="AB63" s="108">
        <v>2</v>
      </c>
    </row>
    <row r="64" spans="1:28" ht="24">
      <c r="A64" s="105">
        <v>61</v>
      </c>
      <c r="B64" s="106" t="s">
        <v>226</v>
      </c>
      <c r="C64" s="107" t="s">
        <v>242</v>
      </c>
      <c r="D64" s="133" t="s">
        <v>243</v>
      </c>
      <c r="E64" s="109">
        <v>40.5</v>
      </c>
      <c r="F64" s="108" t="s">
        <v>145</v>
      </c>
      <c r="H64" s="110">
        <f>ROUND(E64*G64, 2)</f>
        <v>0</v>
      </c>
      <c r="K64" s="111">
        <v>3.0000000000000001E-5</v>
      </c>
      <c r="L64" s="111">
        <f t="shared" si="2"/>
        <v>1.2149999999999999E-3</v>
      </c>
      <c r="O64" s="108">
        <v>20</v>
      </c>
      <c r="P64" s="108" t="s">
        <v>142</v>
      </c>
      <c r="V64" s="112" t="s">
        <v>229</v>
      </c>
      <c r="W64" s="113">
        <v>2.2280000000000002</v>
      </c>
      <c r="Z64" s="108" t="s">
        <v>230</v>
      </c>
      <c r="AB64" s="108">
        <v>2</v>
      </c>
    </row>
    <row r="65" spans="1:28" ht="12">
      <c r="A65" s="105">
        <v>62</v>
      </c>
      <c r="B65" s="106" t="s">
        <v>163</v>
      </c>
      <c r="C65" s="107" t="s">
        <v>244</v>
      </c>
      <c r="D65" s="133" t="s">
        <v>245</v>
      </c>
      <c r="E65" s="109">
        <v>40.5</v>
      </c>
      <c r="F65" s="108" t="s">
        <v>145</v>
      </c>
      <c r="I65" s="110">
        <f>ROUND(E65*G65, 2)</f>
        <v>0</v>
      </c>
      <c r="K65" s="111">
        <v>6.0000000000000002E-5</v>
      </c>
      <c r="L65" s="111">
        <f t="shared" si="2"/>
        <v>2.4299999999999999E-3</v>
      </c>
      <c r="O65" s="108">
        <v>20</v>
      </c>
      <c r="P65" s="108" t="s">
        <v>142</v>
      </c>
      <c r="V65" s="112" t="s">
        <v>42</v>
      </c>
      <c r="Z65" s="108" t="s">
        <v>233</v>
      </c>
      <c r="AA65" s="108" t="s">
        <v>142</v>
      </c>
      <c r="AB65" s="108">
        <v>2</v>
      </c>
    </row>
    <row r="66" spans="1:28" ht="12">
      <c r="A66" s="105">
        <v>63</v>
      </c>
      <c r="B66" s="106" t="s">
        <v>226</v>
      </c>
      <c r="C66" s="107" t="s">
        <v>246</v>
      </c>
      <c r="D66" s="133" t="s">
        <v>247</v>
      </c>
      <c r="E66" s="109">
        <v>2.1000000000000001E-2</v>
      </c>
      <c r="F66" s="108" t="s">
        <v>221</v>
      </c>
      <c r="H66" s="110">
        <f>ROUND(E66*G66, 2)</f>
        <v>0</v>
      </c>
      <c r="O66" s="108">
        <v>20</v>
      </c>
      <c r="P66" s="108" t="s">
        <v>142</v>
      </c>
      <c r="V66" s="112" t="s">
        <v>229</v>
      </c>
      <c r="W66" s="113">
        <v>3.6999999999999998E-2</v>
      </c>
      <c r="Z66" s="108" t="s">
        <v>230</v>
      </c>
      <c r="AB66" s="108">
        <v>1</v>
      </c>
    </row>
    <row r="67" spans="1:28" ht="12">
      <c r="D67" s="145" t="s">
        <v>248</v>
      </c>
      <c r="E67" s="146">
        <f>J67</f>
        <v>0</v>
      </c>
      <c r="H67" s="146">
        <f>SUM(H56:H66)</f>
        <v>0</v>
      </c>
      <c r="I67" s="146">
        <f>SUM(I56:I66)</f>
        <v>0</v>
      </c>
      <c r="J67" s="146"/>
      <c r="L67" s="147">
        <f>SUM(L56:L66)</f>
        <v>2.0880000000000003E-2</v>
      </c>
      <c r="N67" s="148">
        <f>SUM(N56:N66)</f>
        <v>0</v>
      </c>
      <c r="W67" s="113">
        <f>SUM(W56:W66)</f>
        <v>11.961</v>
      </c>
    </row>
    <row r="69" spans="1:28">
      <c r="B69" s="107" t="s">
        <v>249</v>
      </c>
    </row>
    <row r="70" spans="1:28" ht="12">
      <c r="A70" s="105">
        <v>64</v>
      </c>
      <c r="B70" s="106" t="s">
        <v>250</v>
      </c>
      <c r="C70" s="107" t="s">
        <v>251</v>
      </c>
      <c r="D70" s="133" t="s">
        <v>252</v>
      </c>
      <c r="E70" s="109">
        <v>1</v>
      </c>
      <c r="F70" s="108" t="s">
        <v>184</v>
      </c>
      <c r="H70" s="110">
        <f t="shared" ref="H70:H84" si="3">ROUND(E70*G70, 2)</f>
        <v>0</v>
      </c>
      <c r="K70" s="111">
        <v>1.42E-3</v>
      </c>
      <c r="L70" s="111">
        <f t="shared" ref="L70:L78" si="4">E70*K70</f>
        <v>1.42E-3</v>
      </c>
      <c r="O70" s="108">
        <v>20</v>
      </c>
      <c r="P70" s="108" t="s">
        <v>142</v>
      </c>
      <c r="V70" s="112" t="s">
        <v>229</v>
      </c>
      <c r="W70" s="113">
        <v>0.72299999999999998</v>
      </c>
      <c r="Z70" s="108" t="s">
        <v>253</v>
      </c>
      <c r="AB70" s="108">
        <v>1</v>
      </c>
    </row>
    <row r="71" spans="1:28" ht="12">
      <c r="A71" s="105">
        <v>65</v>
      </c>
      <c r="B71" s="106" t="s">
        <v>250</v>
      </c>
      <c r="C71" s="107" t="s">
        <v>254</v>
      </c>
      <c r="D71" s="133" t="s">
        <v>255</v>
      </c>
      <c r="E71" s="109">
        <v>8</v>
      </c>
      <c r="F71" s="108" t="s">
        <v>145</v>
      </c>
      <c r="H71" s="110">
        <f t="shared" si="3"/>
        <v>0</v>
      </c>
      <c r="K71" s="111">
        <v>2.0300000000000001E-3</v>
      </c>
      <c r="L71" s="111">
        <f t="shared" si="4"/>
        <v>1.6240000000000001E-2</v>
      </c>
      <c r="O71" s="108">
        <v>20</v>
      </c>
      <c r="P71" s="108" t="s">
        <v>142</v>
      </c>
      <c r="V71" s="112" t="s">
        <v>229</v>
      </c>
      <c r="W71" s="113">
        <v>6.7359999999999998</v>
      </c>
      <c r="Z71" s="108" t="s">
        <v>253</v>
      </c>
      <c r="AB71" s="108">
        <v>1</v>
      </c>
    </row>
    <row r="72" spans="1:28" ht="12">
      <c r="A72" s="105">
        <v>66</v>
      </c>
      <c r="B72" s="106" t="s">
        <v>250</v>
      </c>
      <c r="C72" s="107" t="s">
        <v>256</v>
      </c>
      <c r="D72" s="133" t="s">
        <v>257</v>
      </c>
      <c r="E72" s="109">
        <v>62</v>
      </c>
      <c r="F72" s="108" t="s">
        <v>145</v>
      </c>
      <c r="H72" s="110">
        <f t="shared" si="3"/>
        <v>0</v>
      </c>
      <c r="K72" s="111">
        <v>2.9099999999999998E-3</v>
      </c>
      <c r="L72" s="111">
        <f t="shared" si="4"/>
        <v>0.18042</v>
      </c>
      <c r="O72" s="108">
        <v>20</v>
      </c>
      <c r="P72" s="108" t="s">
        <v>142</v>
      </c>
      <c r="V72" s="112" t="s">
        <v>229</v>
      </c>
      <c r="W72" s="113">
        <v>51.832000000000001</v>
      </c>
      <c r="Z72" s="108" t="s">
        <v>253</v>
      </c>
      <c r="AB72" s="108">
        <v>1</v>
      </c>
    </row>
    <row r="73" spans="1:28" ht="12">
      <c r="A73" s="105">
        <v>67</v>
      </c>
      <c r="B73" s="106" t="s">
        <v>250</v>
      </c>
      <c r="C73" s="107" t="s">
        <v>258</v>
      </c>
      <c r="D73" s="133" t="s">
        <v>259</v>
      </c>
      <c r="E73" s="109">
        <v>69</v>
      </c>
      <c r="F73" s="108" t="s">
        <v>145</v>
      </c>
      <c r="H73" s="110">
        <f t="shared" si="3"/>
        <v>0</v>
      </c>
      <c r="K73" s="111">
        <v>3.5200000000000001E-3</v>
      </c>
      <c r="L73" s="111">
        <f t="shared" si="4"/>
        <v>0.24288000000000001</v>
      </c>
      <c r="O73" s="108">
        <v>20</v>
      </c>
      <c r="P73" s="108" t="s">
        <v>142</v>
      </c>
      <c r="V73" s="112" t="s">
        <v>229</v>
      </c>
      <c r="W73" s="113">
        <v>43.401000000000003</v>
      </c>
      <c r="Z73" s="108" t="s">
        <v>253</v>
      </c>
      <c r="AB73" s="108">
        <v>1</v>
      </c>
    </row>
    <row r="74" spans="1:28" ht="24">
      <c r="A74" s="105">
        <v>68</v>
      </c>
      <c r="B74" s="106" t="s">
        <v>250</v>
      </c>
      <c r="C74" s="107" t="s">
        <v>260</v>
      </c>
      <c r="D74" s="133" t="s">
        <v>261</v>
      </c>
      <c r="E74" s="109">
        <v>20</v>
      </c>
      <c r="F74" s="108" t="s">
        <v>145</v>
      </c>
      <c r="H74" s="110">
        <f t="shared" si="3"/>
        <v>0</v>
      </c>
      <c r="K74" s="111">
        <v>9.58E-3</v>
      </c>
      <c r="L74" s="111">
        <f t="shared" si="4"/>
        <v>0.19159999999999999</v>
      </c>
      <c r="O74" s="108">
        <v>20</v>
      </c>
      <c r="P74" s="108" t="s">
        <v>142</v>
      </c>
      <c r="V74" s="112" t="s">
        <v>229</v>
      </c>
      <c r="W74" s="113">
        <v>16.04</v>
      </c>
      <c r="Z74" s="108" t="s">
        <v>212</v>
      </c>
      <c r="AB74" s="108">
        <v>1</v>
      </c>
    </row>
    <row r="75" spans="1:28" ht="24">
      <c r="A75" s="105">
        <v>69</v>
      </c>
      <c r="B75" s="106" t="s">
        <v>250</v>
      </c>
      <c r="C75" s="107" t="s">
        <v>262</v>
      </c>
      <c r="D75" s="133" t="s">
        <v>263</v>
      </c>
      <c r="E75" s="109">
        <v>65.5</v>
      </c>
      <c r="F75" s="108" t="s">
        <v>145</v>
      </c>
      <c r="H75" s="110">
        <f t="shared" si="3"/>
        <v>0</v>
      </c>
      <c r="K75" s="111">
        <v>1.115E-2</v>
      </c>
      <c r="L75" s="111">
        <f t="shared" si="4"/>
        <v>0.730325</v>
      </c>
      <c r="O75" s="108">
        <v>20</v>
      </c>
      <c r="P75" s="108" t="s">
        <v>142</v>
      </c>
      <c r="V75" s="112" t="s">
        <v>229</v>
      </c>
      <c r="W75" s="113">
        <v>56.134</v>
      </c>
      <c r="Z75" s="108" t="s">
        <v>212</v>
      </c>
      <c r="AB75" s="108">
        <v>1</v>
      </c>
    </row>
    <row r="76" spans="1:28" ht="12">
      <c r="A76" s="105">
        <v>70</v>
      </c>
      <c r="B76" s="106" t="s">
        <v>250</v>
      </c>
      <c r="C76" s="107" t="s">
        <v>264</v>
      </c>
      <c r="D76" s="133" t="s">
        <v>265</v>
      </c>
      <c r="E76" s="109">
        <v>3</v>
      </c>
      <c r="F76" s="108" t="s">
        <v>145</v>
      </c>
      <c r="H76" s="110">
        <f t="shared" si="3"/>
        <v>0</v>
      </c>
      <c r="K76" s="111">
        <v>8.1999999999999998E-4</v>
      </c>
      <c r="L76" s="111">
        <f t="shared" si="4"/>
        <v>2.4599999999999999E-3</v>
      </c>
      <c r="O76" s="108">
        <v>20</v>
      </c>
      <c r="P76" s="108" t="s">
        <v>142</v>
      </c>
      <c r="V76" s="112" t="s">
        <v>229</v>
      </c>
      <c r="W76" s="113">
        <v>1.9079999999999999</v>
      </c>
      <c r="Z76" s="108" t="s">
        <v>212</v>
      </c>
      <c r="AB76" s="108">
        <v>1</v>
      </c>
    </row>
    <row r="77" spans="1:28" ht="12">
      <c r="A77" s="105">
        <v>71</v>
      </c>
      <c r="B77" s="106" t="s">
        <v>250</v>
      </c>
      <c r="C77" s="107" t="s">
        <v>266</v>
      </c>
      <c r="D77" s="133" t="s">
        <v>267</v>
      </c>
      <c r="E77" s="109">
        <v>30</v>
      </c>
      <c r="F77" s="108" t="s">
        <v>145</v>
      </c>
      <c r="H77" s="110">
        <f t="shared" si="3"/>
        <v>0</v>
      </c>
      <c r="K77" s="111">
        <v>1E-3</v>
      </c>
      <c r="L77" s="111">
        <f t="shared" si="4"/>
        <v>0.03</v>
      </c>
      <c r="O77" s="108">
        <v>20</v>
      </c>
      <c r="P77" s="108" t="s">
        <v>142</v>
      </c>
      <c r="V77" s="112" t="s">
        <v>229</v>
      </c>
      <c r="W77" s="113">
        <v>21.06</v>
      </c>
      <c r="Z77" s="108" t="s">
        <v>212</v>
      </c>
      <c r="AB77" s="108">
        <v>1</v>
      </c>
    </row>
    <row r="78" spans="1:28" ht="12">
      <c r="A78" s="105">
        <v>72</v>
      </c>
      <c r="B78" s="106" t="s">
        <v>250</v>
      </c>
      <c r="C78" s="107" t="s">
        <v>268</v>
      </c>
      <c r="D78" s="133" t="s">
        <v>269</v>
      </c>
      <c r="E78" s="109">
        <v>2</v>
      </c>
      <c r="F78" s="108" t="s">
        <v>145</v>
      </c>
      <c r="H78" s="110">
        <f t="shared" si="3"/>
        <v>0</v>
      </c>
      <c r="K78" s="111">
        <v>1.33E-3</v>
      </c>
      <c r="L78" s="111">
        <f t="shared" si="4"/>
        <v>2.66E-3</v>
      </c>
      <c r="O78" s="108">
        <v>20</v>
      </c>
      <c r="P78" s="108" t="s">
        <v>142</v>
      </c>
      <c r="V78" s="112" t="s">
        <v>229</v>
      </c>
      <c r="W78" s="113">
        <v>1.538</v>
      </c>
      <c r="Z78" s="108" t="s">
        <v>212</v>
      </c>
      <c r="AB78" s="108">
        <v>1</v>
      </c>
    </row>
    <row r="79" spans="1:28" ht="12">
      <c r="A79" s="105">
        <v>73</v>
      </c>
      <c r="B79" s="106" t="s">
        <v>250</v>
      </c>
      <c r="C79" s="107" t="s">
        <v>270</v>
      </c>
      <c r="D79" s="133" t="s">
        <v>271</v>
      </c>
      <c r="E79" s="109">
        <v>24</v>
      </c>
      <c r="F79" s="108" t="s">
        <v>184</v>
      </c>
      <c r="H79" s="110">
        <f t="shared" si="3"/>
        <v>0</v>
      </c>
      <c r="O79" s="108">
        <v>20</v>
      </c>
      <c r="P79" s="108" t="s">
        <v>142</v>
      </c>
      <c r="V79" s="112" t="s">
        <v>229</v>
      </c>
      <c r="W79" s="113">
        <v>4.1760000000000002</v>
      </c>
      <c r="Z79" s="108" t="s">
        <v>253</v>
      </c>
      <c r="AB79" s="108">
        <v>1</v>
      </c>
    </row>
    <row r="80" spans="1:28" ht="12">
      <c r="A80" s="105">
        <v>74</v>
      </c>
      <c r="B80" s="106" t="s">
        <v>250</v>
      </c>
      <c r="C80" s="107" t="s">
        <v>272</v>
      </c>
      <c r="D80" s="133" t="s">
        <v>273</v>
      </c>
      <c r="E80" s="109">
        <v>23</v>
      </c>
      <c r="F80" s="108" t="s">
        <v>184</v>
      </c>
      <c r="H80" s="110">
        <f t="shared" si="3"/>
        <v>0</v>
      </c>
      <c r="O80" s="108">
        <v>20</v>
      </c>
      <c r="P80" s="108" t="s">
        <v>142</v>
      </c>
      <c r="V80" s="112" t="s">
        <v>229</v>
      </c>
      <c r="W80" s="113">
        <v>5.9569999999999999</v>
      </c>
      <c r="Z80" s="108" t="s">
        <v>253</v>
      </c>
      <c r="AB80" s="108">
        <v>1</v>
      </c>
    </row>
    <row r="81" spans="1:28" ht="24">
      <c r="A81" s="105">
        <v>75</v>
      </c>
      <c r="B81" s="106" t="s">
        <v>250</v>
      </c>
      <c r="C81" s="107" t="s">
        <v>274</v>
      </c>
      <c r="D81" s="133" t="s">
        <v>275</v>
      </c>
      <c r="E81" s="109">
        <v>6</v>
      </c>
      <c r="F81" s="108" t="s">
        <v>184</v>
      </c>
      <c r="H81" s="110">
        <f t="shared" si="3"/>
        <v>0</v>
      </c>
      <c r="K81" s="111">
        <v>1.1999999999999999E-3</v>
      </c>
      <c r="L81" s="111">
        <f t="shared" ref="L81:L83" si="5">E81*K81</f>
        <v>7.1999999999999998E-3</v>
      </c>
      <c r="M81" s="109">
        <v>1E-3</v>
      </c>
      <c r="N81" s="109">
        <f>E81*M81</f>
        <v>6.0000000000000001E-3</v>
      </c>
      <c r="O81" s="108">
        <v>20</v>
      </c>
      <c r="P81" s="108" t="s">
        <v>142</v>
      </c>
      <c r="V81" s="112" t="s">
        <v>229</v>
      </c>
      <c r="W81" s="113">
        <v>2.2320000000000002</v>
      </c>
      <c r="Z81" s="108" t="s">
        <v>253</v>
      </c>
      <c r="AB81" s="108">
        <v>1</v>
      </c>
    </row>
    <row r="82" spans="1:28" ht="12">
      <c r="A82" s="105">
        <v>80</v>
      </c>
      <c r="B82" s="106" t="s">
        <v>250</v>
      </c>
      <c r="C82" s="107" t="s">
        <v>276</v>
      </c>
      <c r="D82" s="133" t="s">
        <v>277</v>
      </c>
      <c r="E82" s="109">
        <v>3</v>
      </c>
      <c r="F82" s="108" t="s">
        <v>184</v>
      </c>
      <c r="H82" s="110">
        <f t="shared" si="3"/>
        <v>0</v>
      </c>
      <c r="K82" s="111">
        <v>2.7E-4</v>
      </c>
      <c r="L82" s="111">
        <f t="shared" si="5"/>
        <v>8.0999999999999996E-4</v>
      </c>
      <c r="O82" s="108">
        <v>20</v>
      </c>
      <c r="P82" s="108" t="s">
        <v>142</v>
      </c>
      <c r="V82" s="112" t="s">
        <v>229</v>
      </c>
      <c r="W82" s="113">
        <v>1.3740000000000001</v>
      </c>
      <c r="Z82" s="108" t="s">
        <v>253</v>
      </c>
      <c r="AB82" s="108">
        <v>1</v>
      </c>
    </row>
    <row r="83" spans="1:28" ht="12">
      <c r="A83" s="105">
        <v>81</v>
      </c>
      <c r="B83" s="106" t="s">
        <v>250</v>
      </c>
      <c r="C83" s="107" t="s">
        <v>278</v>
      </c>
      <c r="D83" s="133" t="s">
        <v>279</v>
      </c>
      <c r="E83" s="109">
        <v>5</v>
      </c>
      <c r="F83" s="108" t="s">
        <v>184</v>
      </c>
      <c r="H83" s="110">
        <f t="shared" si="3"/>
        <v>0</v>
      </c>
      <c r="K83" s="111">
        <v>2.7E-4</v>
      </c>
      <c r="L83" s="111">
        <f t="shared" si="5"/>
        <v>1.3500000000000001E-3</v>
      </c>
      <c r="O83" s="108">
        <v>20</v>
      </c>
      <c r="P83" s="108" t="s">
        <v>142</v>
      </c>
      <c r="V83" s="112" t="s">
        <v>229</v>
      </c>
      <c r="W83" s="113">
        <v>2.29</v>
      </c>
      <c r="Z83" s="108" t="s">
        <v>253</v>
      </c>
      <c r="AB83" s="108">
        <v>1</v>
      </c>
    </row>
    <row r="84" spans="1:28" ht="12">
      <c r="A84" s="105">
        <v>85</v>
      </c>
      <c r="B84" s="106" t="s">
        <v>250</v>
      </c>
      <c r="C84" s="107" t="s">
        <v>280</v>
      </c>
      <c r="D84" s="133" t="s">
        <v>281</v>
      </c>
      <c r="E84" s="109">
        <v>1.42</v>
      </c>
      <c r="F84" s="108" t="s">
        <v>221</v>
      </c>
      <c r="H84" s="110">
        <f t="shared" si="3"/>
        <v>0</v>
      </c>
      <c r="O84" s="108">
        <v>20</v>
      </c>
      <c r="P84" s="108" t="s">
        <v>142</v>
      </c>
      <c r="V84" s="112" t="s">
        <v>229</v>
      </c>
      <c r="W84" s="113">
        <v>2.0870000000000002</v>
      </c>
      <c r="Z84" s="108" t="s">
        <v>282</v>
      </c>
      <c r="AB84" s="108">
        <v>1</v>
      </c>
    </row>
    <row r="85" spans="1:28" ht="12">
      <c r="D85" s="145" t="s">
        <v>283</v>
      </c>
      <c r="E85" s="146">
        <f>J85</f>
        <v>0</v>
      </c>
      <c r="H85" s="146">
        <f>SUM(H69:H84)</f>
        <v>0</v>
      </c>
      <c r="I85" s="146">
        <f>SUM(I69:I84)</f>
        <v>0</v>
      </c>
      <c r="J85" s="146"/>
      <c r="L85" s="147">
        <f>SUM(L69:L84)</f>
        <v>1.407365</v>
      </c>
      <c r="N85" s="148">
        <f>SUM(N69:N84)</f>
        <v>6.0000000000000001E-3</v>
      </c>
      <c r="W85" s="113">
        <f>SUM(W69:W84)</f>
        <v>217.48799999999994</v>
      </c>
    </row>
    <row r="87" spans="1:28">
      <c r="B87" s="107" t="s">
        <v>284</v>
      </c>
    </row>
    <row r="88" spans="1:28" ht="12">
      <c r="A88" s="105">
        <v>86</v>
      </c>
      <c r="B88" s="106" t="s">
        <v>250</v>
      </c>
      <c r="C88" s="107" t="s">
        <v>285</v>
      </c>
      <c r="D88" s="133" t="s">
        <v>286</v>
      </c>
      <c r="E88" s="109">
        <v>2</v>
      </c>
      <c r="F88" s="108" t="s">
        <v>184</v>
      </c>
      <c r="H88" s="110">
        <f>ROUND(E88*G88, 2)</f>
        <v>0</v>
      </c>
      <c r="K88" s="111">
        <v>3.6000000000000002E-4</v>
      </c>
      <c r="L88" s="111">
        <f>E88*K88</f>
        <v>7.2000000000000005E-4</v>
      </c>
      <c r="O88" s="108">
        <v>20</v>
      </c>
      <c r="P88" s="108" t="s">
        <v>142</v>
      </c>
      <c r="V88" s="112" t="s">
        <v>229</v>
      </c>
      <c r="W88" s="113">
        <v>1.204</v>
      </c>
      <c r="Z88" s="108" t="s">
        <v>253</v>
      </c>
      <c r="AB88" s="108">
        <v>1</v>
      </c>
    </row>
    <row r="89" spans="1:28" ht="12">
      <c r="A89" s="105">
        <v>87</v>
      </c>
      <c r="B89" s="106" t="s">
        <v>250</v>
      </c>
      <c r="C89" s="107" t="s">
        <v>287</v>
      </c>
      <c r="D89" s="133" t="s">
        <v>288</v>
      </c>
      <c r="E89" s="109">
        <v>1</v>
      </c>
      <c r="F89" s="108" t="s">
        <v>184</v>
      </c>
      <c r="H89" s="110">
        <f>ROUND(E89*G89, 2)</f>
        <v>0</v>
      </c>
      <c r="K89" s="111">
        <v>3.6800000000000001E-3</v>
      </c>
      <c r="L89" s="111">
        <f>E89*K89</f>
        <v>3.6800000000000001E-3</v>
      </c>
      <c r="O89" s="108">
        <v>20</v>
      </c>
      <c r="P89" s="108" t="s">
        <v>142</v>
      </c>
      <c r="V89" s="112" t="s">
        <v>229</v>
      </c>
      <c r="W89" s="113">
        <v>0.70099999999999996</v>
      </c>
      <c r="Z89" s="108" t="s">
        <v>253</v>
      </c>
      <c r="AB89" s="108">
        <v>1</v>
      </c>
    </row>
    <row r="90" spans="1:28" ht="12">
      <c r="A90" s="105">
        <v>88</v>
      </c>
      <c r="B90" s="106" t="s">
        <v>250</v>
      </c>
      <c r="C90" s="107" t="s">
        <v>289</v>
      </c>
      <c r="D90" s="133" t="s">
        <v>290</v>
      </c>
      <c r="E90" s="109">
        <v>11</v>
      </c>
      <c r="F90" s="108" t="s">
        <v>145</v>
      </c>
      <c r="H90" s="110">
        <f>ROUND(E90*G90, 2)</f>
        <v>0</v>
      </c>
      <c r="K90" s="111">
        <v>4.2999999999999999E-4</v>
      </c>
      <c r="L90" s="111">
        <f>E90*K90</f>
        <v>4.7299999999999998E-3</v>
      </c>
      <c r="O90" s="108">
        <v>20</v>
      </c>
      <c r="P90" s="108" t="s">
        <v>142</v>
      </c>
      <c r="V90" s="112" t="s">
        <v>229</v>
      </c>
      <c r="W90" s="113">
        <v>8.3379999999999992</v>
      </c>
      <c r="Z90" s="108" t="s">
        <v>253</v>
      </c>
      <c r="AB90" s="108">
        <v>1</v>
      </c>
    </row>
    <row r="91" spans="1:28" ht="12">
      <c r="A91" s="105">
        <v>89</v>
      </c>
      <c r="B91" s="106" t="s">
        <v>250</v>
      </c>
      <c r="C91" s="107" t="s">
        <v>291</v>
      </c>
      <c r="D91" s="133" t="s">
        <v>292</v>
      </c>
      <c r="E91" s="109">
        <v>107</v>
      </c>
      <c r="F91" s="108" t="s">
        <v>145</v>
      </c>
      <c r="H91" s="110">
        <f>ROUND(E91*G91, 2)</f>
        <v>0</v>
      </c>
      <c r="K91" s="111">
        <v>2.3000000000000001E-4</v>
      </c>
      <c r="L91" s="111">
        <f>E91*K91</f>
        <v>2.461E-2</v>
      </c>
      <c r="O91" s="108">
        <v>20</v>
      </c>
      <c r="P91" s="108" t="s">
        <v>142</v>
      </c>
      <c r="V91" s="112" t="s">
        <v>229</v>
      </c>
      <c r="W91" s="113">
        <v>43.014000000000003</v>
      </c>
      <c r="Z91" s="108" t="s">
        <v>253</v>
      </c>
      <c r="AB91" s="108">
        <v>1</v>
      </c>
    </row>
    <row r="92" spans="1:28" ht="12">
      <c r="A92" s="105">
        <v>90</v>
      </c>
      <c r="B92" s="106" t="s">
        <v>163</v>
      </c>
      <c r="C92" s="107" t="s">
        <v>293</v>
      </c>
      <c r="D92" s="133" t="s">
        <v>294</v>
      </c>
      <c r="E92" s="109">
        <v>25</v>
      </c>
      <c r="F92" s="108" t="s">
        <v>145</v>
      </c>
      <c r="I92" s="110">
        <f>ROUND(E92*G92, 2)</f>
        <v>0</v>
      </c>
      <c r="O92" s="108">
        <v>20</v>
      </c>
      <c r="P92" s="108" t="s">
        <v>142</v>
      </c>
      <c r="V92" s="112" t="s">
        <v>42</v>
      </c>
      <c r="Z92" s="108" t="s">
        <v>179</v>
      </c>
      <c r="AA92" s="108">
        <v>6696</v>
      </c>
      <c r="AB92" s="108">
        <v>2</v>
      </c>
    </row>
    <row r="93" spans="1:28" ht="12">
      <c r="A93" s="105">
        <v>91</v>
      </c>
      <c r="B93" s="106" t="s">
        <v>250</v>
      </c>
      <c r="C93" s="107" t="s">
        <v>295</v>
      </c>
      <c r="D93" s="133" t="s">
        <v>296</v>
      </c>
      <c r="E93" s="109">
        <v>72.5</v>
      </c>
      <c r="F93" s="108" t="s">
        <v>145</v>
      </c>
      <c r="H93" s="110">
        <f>ROUND(E93*G93, 2)</f>
        <v>0</v>
      </c>
      <c r="K93" s="111">
        <v>2.2000000000000001E-4</v>
      </c>
      <c r="L93" s="111">
        <f>E93*K93</f>
        <v>1.5949999999999999E-2</v>
      </c>
      <c r="O93" s="108">
        <v>20</v>
      </c>
      <c r="P93" s="108" t="s">
        <v>142</v>
      </c>
      <c r="V93" s="112" t="s">
        <v>229</v>
      </c>
      <c r="W93" s="113">
        <v>36.104999999999997</v>
      </c>
      <c r="Z93" s="108" t="s">
        <v>253</v>
      </c>
      <c r="AB93" s="108">
        <v>1</v>
      </c>
    </row>
    <row r="94" spans="1:28" ht="12">
      <c r="A94" s="105">
        <v>92</v>
      </c>
      <c r="B94" s="106" t="s">
        <v>163</v>
      </c>
      <c r="C94" s="107" t="s">
        <v>297</v>
      </c>
      <c r="D94" s="133" t="s">
        <v>298</v>
      </c>
      <c r="E94" s="109">
        <v>34.5</v>
      </c>
      <c r="F94" s="108" t="s">
        <v>145</v>
      </c>
      <c r="I94" s="110">
        <f>ROUND(E94*G94, 2)</f>
        <v>0</v>
      </c>
      <c r="O94" s="108">
        <v>20</v>
      </c>
      <c r="P94" s="108" t="s">
        <v>142</v>
      </c>
      <c r="V94" s="112" t="s">
        <v>42</v>
      </c>
      <c r="Z94" s="108" t="s">
        <v>179</v>
      </c>
      <c r="AA94" s="108">
        <v>6697</v>
      </c>
      <c r="AB94" s="108">
        <v>2</v>
      </c>
    </row>
    <row r="95" spans="1:28" ht="12">
      <c r="A95" s="105">
        <v>93</v>
      </c>
      <c r="B95" s="106" t="s">
        <v>250</v>
      </c>
      <c r="C95" s="107" t="s">
        <v>299</v>
      </c>
      <c r="D95" s="133" t="s">
        <v>300</v>
      </c>
      <c r="E95" s="109">
        <v>52.5</v>
      </c>
      <c r="F95" s="108" t="s">
        <v>145</v>
      </c>
      <c r="H95" s="110">
        <f>ROUND(E95*G95, 2)</f>
        <v>0</v>
      </c>
      <c r="K95" s="111">
        <v>4.8999999999999998E-4</v>
      </c>
      <c r="L95" s="111">
        <f>E95*K95</f>
        <v>2.5724999999999998E-2</v>
      </c>
      <c r="O95" s="108">
        <v>20</v>
      </c>
      <c r="P95" s="108" t="s">
        <v>142</v>
      </c>
      <c r="V95" s="112" t="s">
        <v>229</v>
      </c>
      <c r="W95" s="113">
        <v>34.177999999999997</v>
      </c>
      <c r="Z95" s="108" t="s">
        <v>253</v>
      </c>
      <c r="AB95" s="108">
        <v>1</v>
      </c>
    </row>
    <row r="96" spans="1:28" ht="12">
      <c r="A96" s="105">
        <v>94</v>
      </c>
      <c r="B96" s="106" t="s">
        <v>163</v>
      </c>
      <c r="C96" s="107" t="s">
        <v>301</v>
      </c>
      <c r="D96" s="133" t="s">
        <v>302</v>
      </c>
      <c r="E96" s="109">
        <v>40.5</v>
      </c>
      <c r="F96" s="108" t="s">
        <v>145</v>
      </c>
      <c r="I96" s="110">
        <f>ROUND(E96*G96, 2)</f>
        <v>0</v>
      </c>
      <c r="O96" s="108">
        <v>20</v>
      </c>
      <c r="P96" s="108" t="s">
        <v>142</v>
      </c>
      <c r="V96" s="112" t="s">
        <v>42</v>
      </c>
      <c r="Z96" s="108" t="s">
        <v>179</v>
      </c>
      <c r="AA96" s="108">
        <v>104</v>
      </c>
      <c r="AB96" s="108">
        <v>2</v>
      </c>
    </row>
    <row r="97" spans="1:28" ht="12">
      <c r="A97" s="105">
        <v>95</v>
      </c>
      <c r="B97" s="106" t="s">
        <v>250</v>
      </c>
      <c r="C97" s="107" t="s">
        <v>303</v>
      </c>
      <c r="D97" s="133" t="s">
        <v>304</v>
      </c>
      <c r="E97" s="109">
        <v>64</v>
      </c>
      <c r="F97" s="108" t="s">
        <v>184</v>
      </c>
      <c r="H97" s="110">
        <f>ROUND(E97*G97, 2)</f>
        <v>0</v>
      </c>
      <c r="O97" s="108">
        <v>20</v>
      </c>
      <c r="P97" s="108" t="s">
        <v>142</v>
      </c>
      <c r="V97" s="112" t="s">
        <v>229</v>
      </c>
      <c r="W97" s="113">
        <v>29.824000000000002</v>
      </c>
      <c r="Z97" s="108" t="s">
        <v>253</v>
      </c>
      <c r="AB97" s="108">
        <v>1</v>
      </c>
    </row>
    <row r="98" spans="1:28" ht="12">
      <c r="A98" s="105">
        <v>96</v>
      </c>
      <c r="B98" s="106" t="s">
        <v>250</v>
      </c>
      <c r="C98" s="107" t="s">
        <v>305</v>
      </c>
      <c r="D98" s="133" t="s">
        <v>306</v>
      </c>
      <c r="E98" s="109">
        <v>64</v>
      </c>
      <c r="F98" s="108" t="s">
        <v>184</v>
      </c>
      <c r="H98" s="110">
        <f>ROUND(E98*G98, 2)</f>
        <v>0</v>
      </c>
      <c r="K98" s="111">
        <v>7.2999999999999996E-4</v>
      </c>
      <c r="L98" s="111">
        <f>E98*K98</f>
        <v>4.6719999999999998E-2</v>
      </c>
      <c r="O98" s="108">
        <v>20</v>
      </c>
      <c r="P98" s="108" t="s">
        <v>142</v>
      </c>
      <c r="V98" s="112" t="s">
        <v>229</v>
      </c>
      <c r="W98" s="113">
        <v>18.367999999999999</v>
      </c>
      <c r="Z98" s="108" t="s">
        <v>253</v>
      </c>
      <c r="AB98" s="108">
        <v>1</v>
      </c>
    </row>
    <row r="99" spans="1:28" ht="12">
      <c r="A99" s="105">
        <v>97</v>
      </c>
      <c r="B99" s="106" t="s">
        <v>250</v>
      </c>
      <c r="C99" s="107" t="s">
        <v>307</v>
      </c>
      <c r="D99" s="133" t="s">
        <v>308</v>
      </c>
      <c r="E99" s="109">
        <v>2</v>
      </c>
      <c r="F99" s="108" t="s">
        <v>309</v>
      </c>
      <c r="H99" s="110">
        <f>ROUND(E99*G99, 2)</f>
        <v>0</v>
      </c>
      <c r="K99" s="111">
        <v>2.0000000000000002E-5</v>
      </c>
      <c r="L99" s="111">
        <f>E99*K99</f>
        <v>4.0000000000000003E-5</v>
      </c>
      <c r="O99" s="108">
        <v>20</v>
      </c>
      <c r="P99" s="108" t="s">
        <v>142</v>
      </c>
      <c r="V99" s="112" t="s">
        <v>229</v>
      </c>
      <c r="W99" s="113">
        <v>0.16600000000000001</v>
      </c>
      <c r="Z99" s="108" t="s">
        <v>253</v>
      </c>
      <c r="AB99" s="108">
        <v>1</v>
      </c>
    </row>
    <row r="100" spans="1:28" ht="12">
      <c r="A100" s="105">
        <v>98</v>
      </c>
      <c r="B100" s="106" t="s">
        <v>250</v>
      </c>
      <c r="C100" s="107" t="s">
        <v>310</v>
      </c>
      <c r="D100" s="133" t="s">
        <v>311</v>
      </c>
      <c r="E100" s="109">
        <v>1</v>
      </c>
      <c r="F100" s="108" t="s">
        <v>184</v>
      </c>
      <c r="H100" s="110">
        <f>ROUND(E100*G100, 2)</f>
        <v>0</v>
      </c>
      <c r="K100" s="111">
        <v>1.0200000000000001E-3</v>
      </c>
      <c r="L100" s="111">
        <f>E100*K100</f>
        <v>1.0200000000000001E-3</v>
      </c>
      <c r="O100" s="108">
        <v>20</v>
      </c>
      <c r="P100" s="108" t="s">
        <v>142</v>
      </c>
      <c r="V100" s="112" t="s">
        <v>229</v>
      </c>
      <c r="W100" s="113">
        <v>0.22700000000000001</v>
      </c>
      <c r="Z100" s="108" t="s">
        <v>253</v>
      </c>
      <c r="AB100" s="108">
        <v>1</v>
      </c>
    </row>
    <row r="101" spans="1:28" ht="12">
      <c r="A101" s="105">
        <v>99</v>
      </c>
      <c r="B101" s="106" t="s">
        <v>250</v>
      </c>
      <c r="C101" s="107" t="s">
        <v>312</v>
      </c>
      <c r="D101" s="133" t="s">
        <v>313</v>
      </c>
      <c r="E101" s="109">
        <v>4</v>
      </c>
      <c r="F101" s="108" t="s">
        <v>184</v>
      </c>
      <c r="H101" s="110">
        <f>ROUND(E101*G101, 2)</f>
        <v>0</v>
      </c>
      <c r="O101" s="108">
        <v>20</v>
      </c>
      <c r="P101" s="108" t="s">
        <v>142</v>
      </c>
      <c r="V101" s="112" t="s">
        <v>229</v>
      </c>
      <c r="W101" s="113">
        <v>0.92</v>
      </c>
      <c r="Z101" s="108" t="s">
        <v>253</v>
      </c>
      <c r="AB101" s="108">
        <v>1</v>
      </c>
    </row>
    <row r="102" spans="1:28" ht="12">
      <c r="A102" s="105">
        <v>100</v>
      </c>
      <c r="B102" s="106" t="s">
        <v>163</v>
      </c>
      <c r="C102" s="107" t="s">
        <v>314</v>
      </c>
      <c r="D102" s="133" t="s">
        <v>315</v>
      </c>
      <c r="E102" s="109">
        <v>1</v>
      </c>
      <c r="F102" s="108" t="s">
        <v>184</v>
      </c>
      <c r="I102" s="110">
        <f>ROUND(E102*G102, 2)</f>
        <v>0</v>
      </c>
      <c r="O102" s="108">
        <v>20</v>
      </c>
      <c r="P102" s="108" t="s">
        <v>142</v>
      </c>
      <c r="V102" s="112" t="s">
        <v>42</v>
      </c>
      <c r="Z102" s="108" t="s">
        <v>316</v>
      </c>
      <c r="AA102" s="108" t="s">
        <v>142</v>
      </c>
      <c r="AB102" s="108">
        <v>2</v>
      </c>
    </row>
    <row r="103" spans="1:28" ht="12">
      <c r="A103" s="105">
        <v>101</v>
      </c>
      <c r="B103" s="106" t="s">
        <v>163</v>
      </c>
      <c r="C103" s="107" t="s">
        <v>317</v>
      </c>
      <c r="D103" s="133" t="s">
        <v>318</v>
      </c>
      <c r="E103" s="109">
        <v>1</v>
      </c>
      <c r="F103" s="108" t="s">
        <v>184</v>
      </c>
      <c r="I103" s="110">
        <f>ROUND(E103*G103, 2)</f>
        <v>0</v>
      </c>
      <c r="O103" s="108">
        <v>20</v>
      </c>
      <c r="P103" s="108" t="s">
        <v>142</v>
      </c>
      <c r="V103" s="112" t="s">
        <v>42</v>
      </c>
      <c r="Z103" s="108" t="s">
        <v>319</v>
      </c>
      <c r="AA103" s="108" t="s">
        <v>142</v>
      </c>
      <c r="AB103" s="108">
        <v>2</v>
      </c>
    </row>
    <row r="104" spans="1:28" ht="12">
      <c r="A104" s="105">
        <v>102</v>
      </c>
      <c r="B104" s="106" t="s">
        <v>163</v>
      </c>
      <c r="C104" s="107" t="s">
        <v>320</v>
      </c>
      <c r="D104" s="133" t="s">
        <v>321</v>
      </c>
      <c r="E104" s="109">
        <v>1</v>
      </c>
      <c r="F104" s="108" t="s">
        <v>184</v>
      </c>
      <c r="I104" s="110">
        <f>ROUND(E104*G104, 2)</f>
        <v>0</v>
      </c>
      <c r="O104" s="108">
        <v>20</v>
      </c>
      <c r="P104" s="108" t="s">
        <v>142</v>
      </c>
      <c r="V104" s="112" t="s">
        <v>42</v>
      </c>
      <c r="Z104" s="108" t="s">
        <v>319</v>
      </c>
      <c r="AA104" s="108" t="s">
        <v>142</v>
      </c>
      <c r="AB104" s="108">
        <v>2</v>
      </c>
    </row>
    <row r="105" spans="1:28" ht="12">
      <c r="A105" s="105">
        <v>103</v>
      </c>
      <c r="B105" s="106" t="s">
        <v>163</v>
      </c>
      <c r="C105" s="107" t="s">
        <v>322</v>
      </c>
      <c r="D105" s="133" t="s">
        <v>323</v>
      </c>
      <c r="E105" s="109">
        <v>1</v>
      </c>
      <c r="F105" s="108" t="s">
        <v>184</v>
      </c>
      <c r="I105" s="110">
        <f>ROUND(E105*G105, 2)</f>
        <v>0</v>
      </c>
      <c r="O105" s="108">
        <v>20</v>
      </c>
      <c r="P105" s="108" t="s">
        <v>142</v>
      </c>
      <c r="V105" s="112" t="s">
        <v>42</v>
      </c>
      <c r="Z105" s="108" t="s">
        <v>319</v>
      </c>
      <c r="AA105" s="108" t="s">
        <v>142</v>
      </c>
      <c r="AB105" s="108">
        <v>2</v>
      </c>
    </row>
    <row r="106" spans="1:28" ht="12">
      <c r="A106" s="105">
        <v>104</v>
      </c>
      <c r="B106" s="106" t="s">
        <v>250</v>
      </c>
      <c r="C106" s="107" t="s">
        <v>324</v>
      </c>
      <c r="D106" s="133" t="s">
        <v>325</v>
      </c>
      <c r="E106" s="109">
        <v>7</v>
      </c>
      <c r="F106" s="108" t="s">
        <v>184</v>
      </c>
      <c r="H106" s="110">
        <f>ROUND(E106*G106, 2)</f>
        <v>0</v>
      </c>
      <c r="O106" s="108">
        <v>20</v>
      </c>
      <c r="P106" s="108" t="s">
        <v>142</v>
      </c>
      <c r="V106" s="112" t="s">
        <v>229</v>
      </c>
      <c r="W106" s="113">
        <v>2.016</v>
      </c>
      <c r="Z106" s="108" t="s">
        <v>253</v>
      </c>
      <c r="AB106" s="108">
        <v>1</v>
      </c>
    </row>
    <row r="107" spans="1:28" ht="12">
      <c r="A107" s="105">
        <v>105</v>
      </c>
      <c r="B107" s="106" t="s">
        <v>163</v>
      </c>
      <c r="C107" s="107" t="s">
        <v>326</v>
      </c>
      <c r="D107" s="133" t="s">
        <v>327</v>
      </c>
      <c r="E107" s="109">
        <v>2</v>
      </c>
      <c r="F107" s="108" t="s">
        <v>184</v>
      </c>
      <c r="I107" s="110">
        <f>ROUND(E107*G107, 2)</f>
        <v>0</v>
      </c>
      <c r="O107" s="108">
        <v>20</v>
      </c>
      <c r="P107" s="108" t="s">
        <v>142</v>
      </c>
      <c r="V107" s="112" t="s">
        <v>42</v>
      </c>
      <c r="Z107" s="108" t="s">
        <v>328</v>
      </c>
      <c r="AA107" s="108">
        <v>80001034</v>
      </c>
      <c r="AB107" s="108">
        <v>2</v>
      </c>
    </row>
    <row r="108" spans="1:28" ht="12">
      <c r="A108" s="105">
        <v>106</v>
      </c>
      <c r="B108" s="106" t="s">
        <v>163</v>
      </c>
      <c r="C108" s="107" t="s">
        <v>329</v>
      </c>
      <c r="D108" s="133" t="s">
        <v>330</v>
      </c>
      <c r="E108" s="109">
        <v>1</v>
      </c>
      <c r="F108" s="108" t="s">
        <v>184</v>
      </c>
      <c r="I108" s="110">
        <f>ROUND(E108*G108, 2)</f>
        <v>0</v>
      </c>
      <c r="O108" s="108">
        <v>20</v>
      </c>
      <c r="P108" s="108" t="s">
        <v>142</v>
      </c>
      <c r="V108" s="112" t="s">
        <v>42</v>
      </c>
      <c r="Z108" s="108" t="s">
        <v>331</v>
      </c>
      <c r="AA108" s="108" t="s">
        <v>332</v>
      </c>
      <c r="AB108" s="108">
        <v>2</v>
      </c>
    </row>
    <row r="109" spans="1:28" ht="12">
      <c r="A109" s="105">
        <v>107</v>
      </c>
      <c r="B109" s="106" t="s">
        <v>163</v>
      </c>
      <c r="C109" s="107" t="s">
        <v>333</v>
      </c>
      <c r="D109" s="133" t="s">
        <v>334</v>
      </c>
      <c r="E109" s="109">
        <v>2</v>
      </c>
      <c r="F109" s="108" t="s">
        <v>184</v>
      </c>
      <c r="I109" s="110">
        <f>ROUND(E109*G109, 2)</f>
        <v>0</v>
      </c>
      <c r="O109" s="108">
        <v>20</v>
      </c>
      <c r="P109" s="108" t="s">
        <v>142</v>
      </c>
      <c r="V109" s="112" t="s">
        <v>42</v>
      </c>
      <c r="Z109" s="108" t="s">
        <v>319</v>
      </c>
      <c r="AA109" s="108" t="s">
        <v>142</v>
      </c>
      <c r="AB109" s="108">
        <v>2</v>
      </c>
    </row>
    <row r="110" spans="1:28" ht="12">
      <c r="A110" s="105">
        <v>108</v>
      </c>
      <c r="B110" s="106" t="s">
        <v>163</v>
      </c>
      <c r="C110" s="107" t="s">
        <v>335</v>
      </c>
      <c r="D110" s="133" t="s">
        <v>336</v>
      </c>
      <c r="E110" s="109">
        <v>2</v>
      </c>
      <c r="F110" s="108" t="s">
        <v>184</v>
      </c>
      <c r="I110" s="110">
        <f>ROUND(E110*G110, 2)</f>
        <v>0</v>
      </c>
      <c r="K110" s="111">
        <v>7.5000000000000002E-4</v>
      </c>
      <c r="L110" s="111">
        <f>E110*K110</f>
        <v>1.5E-3</v>
      </c>
      <c r="O110" s="108">
        <v>20</v>
      </c>
      <c r="P110" s="108" t="s">
        <v>142</v>
      </c>
      <c r="V110" s="112" t="s">
        <v>42</v>
      </c>
      <c r="Z110" s="108" t="s">
        <v>319</v>
      </c>
      <c r="AA110" s="108" t="s">
        <v>142</v>
      </c>
      <c r="AB110" s="108">
        <v>2</v>
      </c>
    </row>
    <row r="111" spans="1:28" ht="12">
      <c r="A111" s="105">
        <v>109</v>
      </c>
      <c r="B111" s="106" t="s">
        <v>250</v>
      </c>
      <c r="C111" s="107" t="s">
        <v>337</v>
      </c>
      <c r="D111" s="133" t="s">
        <v>338</v>
      </c>
      <c r="E111" s="109">
        <v>8</v>
      </c>
      <c r="F111" s="108" t="s">
        <v>184</v>
      </c>
      <c r="H111" s="110">
        <f>ROUND(E111*G111, 2)</f>
        <v>0</v>
      </c>
      <c r="O111" s="108">
        <v>20</v>
      </c>
      <c r="P111" s="108" t="s">
        <v>142</v>
      </c>
      <c r="V111" s="112" t="s">
        <v>229</v>
      </c>
      <c r="W111" s="113">
        <v>2.536</v>
      </c>
      <c r="Z111" s="108" t="s">
        <v>253</v>
      </c>
      <c r="AB111" s="108">
        <v>1</v>
      </c>
    </row>
    <row r="112" spans="1:28" ht="12">
      <c r="A112" s="105">
        <v>110</v>
      </c>
      <c r="B112" s="106" t="s">
        <v>163</v>
      </c>
      <c r="C112" s="107" t="s">
        <v>339</v>
      </c>
      <c r="D112" s="133" t="s">
        <v>340</v>
      </c>
      <c r="E112" s="109">
        <v>1</v>
      </c>
      <c r="F112" s="108" t="s">
        <v>184</v>
      </c>
      <c r="I112" s="110">
        <f t="shared" ref="I112:I117" si="6">ROUND(E112*G112, 2)</f>
        <v>0</v>
      </c>
      <c r="O112" s="108">
        <v>20</v>
      </c>
      <c r="P112" s="108" t="s">
        <v>142</v>
      </c>
      <c r="V112" s="112" t="s">
        <v>42</v>
      </c>
      <c r="Z112" s="108" t="s">
        <v>316</v>
      </c>
      <c r="AA112" s="108" t="s">
        <v>142</v>
      </c>
      <c r="AB112" s="108">
        <v>2</v>
      </c>
    </row>
    <row r="113" spans="1:28" ht="12">
      <c r="A113" s="105">
        <v>111</v>
      </c>
      <c r="B113" s="106" t="s">
        <v>163</v>
      </c>
      <c r="C113" s="107" t="s">
        <v>341</v>
      </c>
      <c r="D113" s="133" t="s">
        <v>342</v>
      </c>
      <c r="E113" s="109">
        <v>1</v>
      </c>
      <c r="F113" s="108" t="s">
        <v>184</v>
      </c>
      <c r="I113" s="110">
        <f t="shared" si="6"/>
        <v>0</v>
      </c>
      <c r="O113" s="108">
        <v>20</v>
      </c>
      <c r="P113" s="108" t="s">
        <v>142</v>
      </c>
      <c r="V113" s="112" t="s">
        <v>42</v>
      </c>
      <c r="Z113" s="108" t="s">
        <v>328</v>
      </c>
      <c r="AA113" s="108">
        <v>323060</v>
      </c>
      <c r="AB113" s="108">
        <v>2</v>
      </c>
    </row>
    <row r="114" spans="1:28" ht="12">
      <c r="A114" s="105">
        <v>112</v>
      </c>
      <c r="B114" s="106" t="s">
        <v>163</v>
      </c>
      <c r="C114" s="107" t="s">
        <v>343</v>
      </c>
      <c r="D114" s="133" t="s">
        <v>344</v>
      </c>
      <c r="E114" s="109">
        <v>1</v>
      </c>
      <c r="F114" s="108" t="s">
        <v>184</v>
      </c>
      <c r="I114" s="110">
        <f t="shared" si="6"/>
        <v>0</v>
      </c>
      <c r="O114" s="108">
        <v>20</v>
      </c>
      <c r="P114" s="108" t="s">
        <v>142</v>
      </c>
      <c r="V114" s="112" t="s">
        <v>42</v>
      </c>
      <c r="Z114" s="108" t="s">
        <v>316</v>
      </c>
      <c r="AA114" s="108" t="s">
        <v>345</v>
      </c>
      <c r="AB114" s="108">
        <v>2</v>
      </c>
    </row>
    <row r="115" spans="1:28" ht="12">
      <c r="A115" s="105">
        <v>113</v>
      </c>
      <c r="B115" s="106" t="s">
        <v>163</v>
      </c>
      <c r="C115" s="107" t="s">
        <v>346</v>
      </c>
      <c r="D115" s="133" t="s">
        <v>347</v>
      </c>
      <c r="E115" s="109">
        <v>1</v>
      </c>
      <c r="F115" s="108" t="s">
        <v>184</v>
      </c>
      <c r="I115" s="110">
        <f t="shared" si="6"/>
        <v>0</v>
      </c>
      <c r="O115" s="108">
        <v>20</v>
      </c>
      <c r="P115" s="108" t="s">
        <v>142</v>
      </c>
      <c r="V115" s="112" t="s">
        <v>42</v>
      </c>
      <c r="Z115" s="108" t="s">
        <v>331</v>
      </c>
      <c r="AA115" s="108" t="s">
        <v>332</v>
      </c>
      <c r="AB115" s="108">
        <v>2</v>
      </c>
    </row>
    <row r="116" spans="1:28" ht="12">
      <c r="A116" s="105">
        <v>114</v>
      </c>
      <c r="B116" s="106" t="s">
        <v>163</v>
      </c>
      <c r="C116" s="107" t="s">
        <v>348</v>
      </c>
      <c r="D116" s="133" t="s">
        <v>349</v>
      </c>
      <c r="E116" s="109">
        <v>4</v>
      </c>
      <c r="F116" s="108" t="s">
        <v>184</v>
      </c>
      <c r="I116" s="110">
        <f t="shared" si="6"/>
        <v>0</v>
      </c>
      <c r="K116" s="111">
        <v>1E-3</v>
      </c>
      <c r="L116" s="111">
        <f>E116*K116</f>
        <v>4.0000000000000001E-3</v>
      </c>
      <c r="O116" s="108">
        <v>20</v>
      </c>
      <c r="P116" s="108" t="s">
        <v>142</v>
      </c>
      <c r="V116" s="112" t="s">
        <v>42</v>
      </c>
      <c r="Z116" s="108" t="s">
        <v>319</v>
      </c>
      <c r="AA116" s="108" t="s">
        <v>142</v>
      </c>
      <c r="AB116" s="108">
        <v>2</v>
      </c>
    </row>
    <row r="117" spans="1:28" ht="12">
      <c r="A117" s="105">
        <v>115</v>
      </c>
      <c r="B117" s="106" t="s">
        <v>163</v>
      </c>
      <c r="C117" s="107" t="s">
        <v>350</v>
      </c>
      <c r="D117" s="133" t="s">
        <v>351</v>
      </c>
      <c r="E117" s="109">
        <v>1</v>
      </c>
      <c r="F117" s="108" t="s">
        <v>184</v>
      </c>
      <c r="I117" s="110">
        <f t="shared" si="6"/>
        <v>0</v>
      </c>
      <c r="K117" s="111">
        <v>1E-3</v>
      </c>
      <c r="L117" s="111">
        <f>E117*K117</f>
        <v>1E-3</v>
      </c>
      <c r="O117" s="108">
        <v>20</v>
      </c>
      <c r="P117" s="108" t="s">
        <v>142</v>
      </c>
      <c r="V117" s="112" t="s">
        <v>42</v>
      </c>
      <c r="Z117" s="108" t="s">
        <v>319</v>
      </c>
      <c r="AA117" s="108" t="s">
        <v>142</v>
      </c>
      <c r="AB117" s="108">
        <v>2</v>
      </c>
    </row>
    <row r="118" spans="1:28" ht="12">
      <c r="A118" s="105">
        <v>116</v>
      </c>
      <c r="B118" s="106" t="s">
        <v>250</v>
      </c>
      <c r="C118" s="107" t="s">
        <v>352</v>
      </c>
      <c r="D118" s="133" t="s">
        <v>353</v>
      </c>
      <c r="E118" s="109">
        <v>1</v>
      </c>
      <c r="F118" s="108" t="s">
        <v>184</v>
      </c>
      <c r="H118" s="110">
        <f>ROUND(E118*G118, 2)</f>
        <v>0</v>
      </c>
      <c r="O118" s="108">
        <v>20</v>
      </c>
      <c r="P118" s="108" t="s">
        <v>142</v>
      </c>
      <c r="V118" s="112" t="s">
        <v>229</v>
      </c>
      <c r="W118" s="113">
        <v>0.375</v>
      </c>
      <c r="Z118" s="108" t="s">
        <v>253</v>
      </c>
      <c r="AB118" s="108">
        <v>1</v>
      </c>
    </row>
    <row r="119" spans="1:28" ht="12">
      <c r="A119" s="105">
        <v>117</v>
      </c>
      <c r="B119" s="106" t="s">
        <v>163</v>
      </c>
      <c r="C119" s="107" t="s">
        <v>354</v>
      </c>
      <c r="D119" s="133" t="s">
        <v>355</v>
      </c>
      <c r="E119" s="109">
        <v>1</v>
      </c>
      <c r="F119" s="108" t="s">
        <v>184</v>
      </c>
      <c r="I119" s="110">
        <f>ROUND(E119*G119, 2)</f>
        <v>0</v>
      </c>
      <c r="O119" s="108">
        <v>20</v>
      </c>
      <c r="P119" s="108" t="s">
        <v>142</v>
      </c>
      <c r="V119" s="112" t="s">
        <v>42</v>
      </c>
      <c r="Z119" s="108" t="s">
        <v>316</v>
      </c>
      <c r="AA119" s="108" t="s">
        <v>142</v>
      </c>
      <c r="AB119" s="108">
        <v>2</v>
      </c>
    </row>
    <row r="120" spans="1:28" ht="12">
      <c r="A120" s="105">
        <v>120</v>
      </c>
      <c r="B120" s="106" t="s">
        <v>250</v>
      </c>
      <c r="C120" s="107" t="s">
        <v>356</v>
      </c>
      <c r="D120" s="133" t="s">
        <v>357</v>
      </c>
      <c r="E120" s="109">
        <v>0.17100000000000001</v>
      </c>
      <c r="F120" s="108" t="s">
        <v>221</v>
      </c>
      <c r="H120" s="110">
        <f>ROUND(E120*G120, 2)</f>
        <v>0</v>
      </c>
      <c r="O120" s="108">
        <v>20</v>
      </c>
      <c r="P120" s="108" t="s">
        <v>142</v>
      </c>
      <c r="V120" s="112" t="s">
        <v>229</v>
      </c>
      <c r="W120" s="113">
        <v>0.22700000000000001</v>
      </c>
      <c r="Z120" s="108" t="s">
        <v>282</v>
      </c>
      <c r="AB120" s="108">
        <v>1</v>
      </c>
    </row>
    <row r="121" spans="1:28" ht="12">
      <c r="D121" s="145" t="s">
        <v>358</v>
      </c>
      <c r="E121" s="146">
        <f>J121</f>
        <v>0</v>
      </c>
      <c r="H121" s="146">
        <f>SUM(H87:H120)</f>
        <v>0</v>
      </c>
      <c r="I121" s="146">
        <f>SUM(I87:I120)</f>
        <v>0</v>
      </c>
      <c r="J121" s="146"/>
      <c r="L121" s="147">
        <f>SUM(L87:L120)</f>
        <v>0.129695</v>
      </c>
      <c r="N121" s="148">
        <f>SUM(N87:N120)</f>
        <v>0</v>
      </c>
      <c r="W121" s="113">
        <f>SUM(W87:W120)</f>
        <v>178.19899999999998</v>
      </c>
    </row>
    <row r="123" spans="1:28">
      <c r="B123" s="107" t="s">
        <v>359</v>
      </c>
    </row>
    <row r="124" spans="1:28" ht="12">
      <c r="A124" s="105">
        <v>121</v>
      </c>
      <c r="B124" s="106" t="s">
        <v>250</v>
      </c>
      <c r="C124" s="107" t="s">
        <v>360</v>
      </c>
      <c r="D124" s="133" t="s">
        <v>361</v>
      </c>
      <c r="E124" s="109">
        <v>3</v>
      </c>
      <c r="F124" s="108" t="s">
        <v>309</v>
      </c>
      <c r="H124" s="110">
        <f>ROUND(E124*G124, 2)</f>
        <v>0</v>
      </c>
      <c r="K124" s="111">
        <v>4.1399999999999996E-3</v>
      </c>
      <c r="L124" s="111">
        <f>E124*K124</f>
        <v>1.2419999999999999E-2</v>
      </c>
      <c r="O124" s="108">
        <v>20</v>
      </c>
      <c r="P124" s="108" t="s">
        <v>142</v>
      </c>
      <c r="V124" s="112" t="s">
        <v>229</v>
      </c>
      <c r="W124" s="113">
        <v>2.8740000000000001</v>
      </c>
      <c r="Z124" s="108" t="s">
        <v>253</v>
      </c>
      <c r="AB124" s="108">
        <v>1</v>
      </c>
    </row>
    <row r="125" spans="1:28" ht="12">
      <c r="A125" s="105">
        <v>122</v>
      </c>
      <c r="B125" s="106" t="s">
        <v>163</v>
      </c>
      <c r="C125" s="107" t="s">
        <v>362</v>
      </c>
      <c r="D125" s="133" t="s">
        <v>363</v>
      </c>
      <c r="E125" s="109">
        <v>3</v>
      </c>
      <c r="F125" s="108" t="s">
        <v>184</v>
      </c>
      <c r="I125" s="110">
        <f>ROUND(E125*G125, 2)</f>
        <v>0</v>
      </c>
      <c r="K125" s="111">
        <v>1.2E-4</v>
      </c>
      <c r="L125" s="111">
        <f>E125*K125</f>
        <v>3.6000000000000002E-4</v>
      </c>
      <c r="O125" s="108">
        <v>20</v>
      </c>
      <c r="P125" s="108" t="s">
        <v>142</v>
      </c>
      <c r="V125" s="112" t="s">
        <v>42</v>
      </c>
      <c r="Z125" s="108" t="s">
        <v>331</v>
      </c>
      <c r="AA125" s="108">
        <v>96433886</v>
      </c>
      <c r="AB125" s="108">
        <v>2</v>
      </c>
    </row>
    <row r="126" spans="1:28" ht="12">
      <c r="A126" s="105">
        <v>124</v>
      </c>
      <c r="B126" s="106" t="s">
        <v>250</v>
      </c>
      <c r="C126" s="107" t="s">
        <v>364</v>
      </c>
      <c r="D126" s="133" t="s">
        <v>365</v>
      </c>
      <c r="E126" s="109">
        <v>2.7E-2</v>
      </c>
      <c r="F126" s="108" t="s">
        <v>221</v>
      </c>
      <c r="H126" s="110">
        <f>ROUND(E126*G126, 2)</f>
        <v>0</v>
      </c>
      <c r="O126" s="108">
        <v>20</v>
      </c>
      <c r="P126" s="108" t="s">
        <v>142</v>
      </c>
      <c r="V126" s="112" t="s">
        <v>229</v>
      </c>
      <c r="W126" s="113">
        <v>6.4000000000000001E-2</v>
      </c>
      <c r="Z126" s="108" t="s">
        <v>282</v>
      </c>
      <c r="AB126" s="108">
        <v>1</v>
      </c>
    </row>
    <row r="127" spans="1:28" ht="12">
      <c r="D127" s="145" t="s">
        <v>366</v>
      </c>
      <c r="E127" s="146">
        <f>J127</f>
        <v>0</v>
      </c>
      <c r="H127" s="146">
        <f>SUM(H123:H126)</f>
        <v>0</v>
      </c>
      <c r="I127" s="146">
        <f>SUM(I123:I126)</f>
        <v>0</v>
      </c>
      <c r="J127" s="146"/>
      <c r="L127" s="147">
        <f>SUM(L123:L126)</f>
        <v>1.2779999999999998E-2</v>
      </c>
      <c r="N127" s="148">
        <f>SUM(N123:N126)</f>
        <v>0</v>
      </c>
      <c r="W127" s="113">
        <f>SUM(W123:W126)</f>
        <v>2.9380000000000002</v>
      </c>
    </row>
    <row r="129" spans="1:28">
      <c r="B129" s="107" t="s">
        <v>367</v>
      </c>
    </row>
    <row r="130" spans="1:28" ht="12">
      <c r="A130" s="105">
        <v>125</v>
      </c>
      <c r="B130" s="106" t="s">
        <v>250</v>
      </c>
      <c r="C130" s="107" t="s">
        <v>368</v>
      </c>
      <c r="D130" s="133" t="s">
        <v>369</v>
      </c>
      <c r="E130" s="109">
        <v>14</v>
      </c>
      <c r="F130" s="108" t="s">
        <v>309</v>
      </c>
      <c r="H130" s="110">
        <f>ROUND(E130*G130, 2)</f>
        <v>0</v>
      </c>
      <c r="O130" s="108">
        <v>20</v>
      </c>
      <c r="P130" s="108" t="s">
        <v>142</v>
      </c>
      <c r="V130" s="112" t="s">
        <v>229</v>
      </c>
      <c r="W130" s="113">
        <v>33.838000000000001</v>
      </c>
      <c r="Z130" s="108" t="s">
        <v>212</v>
      </c>
      <c r="AB130" s="108">
        <v>1</v>
      </c>
    </row>
    <row r="131" spans="1:28" ht="12">
      <c r="A131" s="105">
        <v>126</v>
      </c>
      <c r="B131" s="106" t="s">
        <v>163</v>
      </c>
      <c r="C131" s="107" t="s">
        <v>370</v>
      </c>
      <c r="D131" s="133" t="s">
        <v>371</v>
      </c>
      <c r="E131" s="109">
        <v>14</v>
      </c>
      <c r="F131" s="108" t="s">
        <v>372</v>
      </c>
      <c r="I131" s="110">
        <f>ROUND(E131*G131, 2)</f>
        <v>0</v>
      </c>
      <c r="K131" s="111">
        <v>2E-3</v>
      </c>
      <c r="L131" s="111">
        <f>E131*K131</f>
        <v>2.8000000000000001E-2</v>
      </c>
      <c r="O131" s="108">
        <v>20</v>
      </c>
      <c r="P131" s="108" t="s">
        <v>142</v>
      </c>
      <c r="V131" s="112" t="s">
        <v>42</v>
      </c>
      <c r="Z131" s="108" t="s">
        <v>373</v>
      </c>
      <c r="AA131" s="108" t="s">
        <v>374</v>
      </c>
      <c r="AB131" s="108">
        <v>8</v>
      </c>
    </row>
    <row r="132" spans="1:28" ht="12">
      <c r="A132" s="105">
        <v>128</v>
      </c>
      <c r="B132" s="106" t="s">
        <v>163</v>
      </c>
      <c r="C132" s="107" t="s">
        <v>375</v>
      </c>
      <c r="D132" s="133" t="s">
        <v>376</v>
      </c>
      <c r="E132" s="109">
        <v>14</v>
      </c>
      <c r="F132" s="108" t="s">
        <v>372</v>
      </c>
      <c r="I132" s="110">
        <f>ROUND(E132*G132, 2)</f>
        <v>0</v>
      </c>
      <c r="K132" s="111">
        <v>2E-3</v>
      </c>
      <c r="L132" s="111">
        <f>E132*K132</f>
        <v>2.8000000000000001E-2</v>
      </c>
      <c r="O132" s="108">
        <v>20</v>
      </c>
      <c r="P132" s="108" t="s">
        <v>142</v>
      </c>
      <c r="V132" s="112" t="s">
        <v>42</v>
      </c>
      <c r="Z132" s="108" t="s">
        <v>373</v>
      </c>
      <c r="AA132" s="108" t="s">
        <v>377</v>
      </c>
      <c r="AB132" s="108">
        <v>8</v>
      </c>
    </row>
    <row r="133" spans="1:28" ht="12">
      <c r="A133" s="105">
        <v>129</v>
      </c>
      <c r="B133" s="106" t="s">
        <v>250</v>
      </c>
      <c r="C133" s="107" t="s">
        <v>378</v>
      </c>
      <c r="D133" s="133" t="s">
        <v>379</v>
      </c>
      <c r="E133" s="109">
        <v>14</v>
      </c>
      <c r="F133" s="108" t="s">
        <v>184</v>
      </c>
      <c r="H133" s="110">
        <f>ROUND(E133*G133, 2)</f>
        <v>0</v>
      </c>
      <c r="K133" s="111">
        <v>1.8699999999999999E-3</v>
      </c>
      <c r="L133" s="111">
        <f>E133*K133</f>
        <v>2.6179999999999998E-2</v>
      </c>
      <c r="O133" s="108">
        <v>20</v>
      </c>
      <c r="P133" s="108" t="s">
        <v>142</v>
      </c>
      <c r="V133" s="112" t="s">
        <v>229</v>
      </c>
      <c r="W133" s="113">
        <v>13.888</v>
      </c>
      <c r="Z133" s="108" t="s">
        <v>253</v>
      </c>
      <c r="AB133" s="108">
        <v>1</v>
      </c>
    </row>
    <row r="134" spans="1:28" ht="12">
      <c r="A134" s="105">
        <v>131</v>
      </c>
      <c r="B134" s="106" t="s">
        <v>163</v>
      </c>
      <c r="C134" s="107" t="s">
        <v>381</v>
      </c>
      <c r="D134" s="133" t="s">
        <v>382</v>
      </c>
      <c r="E134" s="109">
        <v>10</v>
      </c>
      <c r="F134" s="108" t="s">
        <v>184</v>
      </c>
      <c r="I134" s="110">
        <f>ROUND(E134*G134, 2)</f>
        <v>0</v>
      </c>
      <c r="O134" s="108">
        <v>20</v>
      </c>
      <c r="P134" s="108" t="s">
        <v>142</v>
      </c>
      <c r="V134" s="112" t="s">
        <v>42</v>
      </c>
      <c r="Z134" s="108" t="s">
        <v>380</v>
      </c>
      <c r="AA134" s="108">
        <v>2097.6</v>
      </c>
      <c r="AB134" s="108">
        <v>2</v>
      </c>
    </row>
    <row r="135" spans="1:28" ht="12">
      <c r="A135" s="105">
        <v>135</v>
      </c>
      <c r="B135" s="106" t="s">
        <v>250</v>
      </c>
      <c r="C135" s="107" t="s">
        <v>383</v>
      </c>
      <c r="D135" s="133" t="s">
        <v>384</v>
      </c>
      <c r="E135" s="109">
        <v>10</v>
      </c>
      <c r="F135" s="108" t="s">
        <v>184</v>
      </c>
      <c r="H135" s="110">
        <f>ROUND(E135*G135, 2)</f>
        <v>0</v>
      </c>
      <c r="O135" s="108">
        <v>20</v>
      </c>
      <c r="P135" s="108" t="s">
        <v>142</v>
      </c>
      <c r="V135" s="112" t="s">
        <v>229</v>
      </c>
      <c r="W135" s="113">
        <v>2.02</v>
      </c>
      <c r="Z135" s="108" t="s">
        <v>212</v>
      </c>
      <c r="AB135" s="108">
        <v>1</v>
      </c>
    </row>
    <row r="136" spans="1:28" ht="12">
      <c r="A136" s="105">
        <v>136</v>
      </c>
      <c r="B136" s="106" t="s">
        <v>163</v>
      </c>
      <c r="C136" s="107" t="s">
        <v>385</v>
      </c>
      <c r="D136" s="133" t="s">
        <v>386</v>
      </c>
      <c r="E136" s="109">
        <v>10</v>
      </c>
      <c r="F136" s="108" t="s">
        <v>184</v>
      </c>
      <c r="I136" s="110">
        <f>ROUND(E136*G136, 2)</f>
        <v>0</v>
      </c>
      <c r="K136" s="111">
        <v>3.2000000000000001E-2</v>
      </c>
      <c r="L136" s="111">
        <f>E136*K136</f>
        <v>0.32</v>
      </c>
      <c r="O136" s="108">
        <v>20</v>
      </c>
      <c r="P136" s="108" t="s">
        <v>142</v>
      </c>
      <c r="V136" s="112" t="s">
        <v>42</v>
      </c>
      <c r="Z136" s="108" t="s">
        <v>380</v>
      </c>
      <c r="AA136" s="108" t="s">
        <v>387</v>
      </c>
      <c r="AB136" s="108">
        <v>2</v>
      </c>
    </row>
    <row r="137" spans="1:28" ht="12">
      <c r="A137" s="105">
        <v>137</v>
      </c>
      <c r="B137" s="106" t="s">
        <v>250</v>
      </c>
      <c r="C137" s="107" t="s">
        <v>388</v>
      </c>
      <c r="D137" s="133" t="s">
        <v>389</v>
      </c>
      <c r="E137" s="109">
        <v>10</v>
      </c>
      <c r="F137" s="108" t="s">
        <v>309</v>
      </c>
      <c r="H137" s="110">
        <f>ROUND(E137*G137, 2)</f>
        <v>0</v>
      </c>
      <c r="O137" s="108">
        <v>20</v>
      </c>
      <c r="P137" s="108" t="s">
        <v>142</v>
      </c>
      <c r="V137" s="112" t="s">
        <v>229</v>
      </c>
      <c r="W137" s="113">
        <v>17.829999999999998</v>
      </c>
      <c r="Z137" s="108" t="s">
        <v>212</v>
      </c>
      <c r="AB137" s="108">
        <v>1</v>
      </c>
    </row>
    <row r="138" spans="1:28" ht="12">
      <c r="A138" s="105">
        <v>138</v>
      </c>
      <c r="B138" s="106" t="s">
        <v>163</v>
      </c>
      <c r="C138" s="107" t="s">
        <v>390</v>
      </c>
      <c r="D138" s="133" t="s">
        <v>391</v>
      </c>
      <c r="E138" s="109">
        <v>10</v>
      </c>
      <c r="F138" s="108" t="s">
        <v>372</v>
      </c>
      <c r="I138" s="110">
        <f>ROUND(E138*G138, 2)</f>
        <v>0</v>
      </c>
      <c r="K138" s="111">
        <v>2E-3</v>
      </c>
      <c r="L138" s="111">
        <f>E138*K138</f>
        <v>0.02</v>
      </c>
      <c r="O138" s="108">
        <v>20</v>
      </c>
      <c r="P138" s="108" t="s">
        <v>142</v>
      </c>
      <c r="V138" s="112" t="s">
        <v>42</v>
      </c>
      <c r="Z138" s="108" t="s">
        <v>373</v>
      </c>
      <c r="AA138" s="108" t="s">
        <v>392</v>
      </c>
      <c r="AB138" s="108">
        <v>2</v>
      </c>
    </row>
    <row r="139" spans="1:28" ht="12">
      <c r="A139" s="105">
        <v>140</v>
      </c>
      <c r="B139" s="106" t="s">
        <v>163</v>
      </c>
      <c r="C139" s="107" t="s">
        <v>393</v>
      </c>
      <c r="D139" s="133" t="s">
        <v>394</v>
      </c>
      <c r="E139" s="109">
        <v>9</v>
      </c>
      <c r="F139" s="108" t="s">
        <v>184</v>
      </c>
      <c r="I139" s="110">
        <f>ROUND(E139*G139, 2)</f>
        <v>0</v>
      </c>
      <c r="K139" s="111">
        <v>3.2000000000000001E-2</v>
      </c>
      <c r="L139" s="111">
        <f>E139*K139</f>
        <v>0.28800000000000003</v>
      </c>
      <c r="O139" s="108">
        <v>20</v>
      </c>
      <c r="P139" s="108" t="s">
        <v>142</v>
      </c>
      <c r="V139" s="112" t="s">
        <v>42</v>
      </c>
      <c r="Z139" s="108" t="s">
        <v>380</v>
      </c>
      <c r="AA139" s="108" t="s">
        <v>387</v>
      </c>
      <c r="AB139" s="108">
        <v>2</v>
      </c>
    </row>
    <row r="140" spans="1:28" ht="12">
      <c r="A140" s="105">
        <v>146</v>
      </c>
      <c r="B140" s="106" t="s">
        <v>250</v>
      </c>
      <c r="C140" s="107" t="s">
        <v>395</v>
      </c>
      <c r="D140" s="133" t="s">
        <v>396</v>
      </c>
      <c r="E140" s="109">
        <v>1</v>
      </c>
      <c r="F140" s="108" t="s">
        <v>309</v>
      </c>
      <c r="H140" s="110">
        <f>ROUND(E140*G140, 2)</f>
        <v>0</v>
      </c>
      <c r="K140" s="111">
        <v>9.0000000000000006E-5</v>
      </c>
      <c r="L140" s="111">
        <f t="shared" ref="L140:L147" si="7">E140*K140</f>
        <v>9.0000000000000006E-5</v>
      </c>
      <c r="O140" s="108">
        <v>20</v>
      </c>
      <c r="P140" s="108" t="s">
        <v>142</v>
      </c>
      <c r="V140" s="112" t="s">
        <v>229</v>
      </c>
      <c r="W140" s="113">
        <v>0.85</v>
      </c>
      <c r="Z140" s="108" t="s">
        <v>212</v>
      </c>
      <c r="AB140" s="108">
        <v>1</v>
      </c>
    </row>
    <row r="141" spans="1:28" ht="12">
      <c r="A141" s="105">
        <v>148</v>
      </c>
      <c r="B141" s="106" t="s">
        <v>250</v>
      </c>
      <c r="C141" s="107" t="s">
        <v>397</v>
      </c>
      <c r="D141" s="133" t="s">
        <v>398</v>
      </c>
      <c r="E141" s="109">
        <v>24</v>
      </c>
      <c r="F141" s="108" t="s">
        <v>184</v>
      </c>
      <c r="H141" s="110">
        <f>ROUND(E141*G141, 2)</f>
        <v>0</v>
      </c>
      <c r="K141" s="111">
        <v>2.0000000000000001E-4</v>
      </c>
      <c r="L141" s="111">
        <f t="shared" si="7"/>
        <v>4.8000000000000004E-3</v>
      </c>
      <c r="O141" s="108">
        <v>20</v>
      </c>
      <c r="P141" s="108" t="s">
        <v>142</v>
      </c>
      <c r="V141" s="112" t="s">
        <v>229</v>
      </c>
      <c r="Z141" s="108" t="s">
        <v>253</v>
      </c>
      <c r="AB141" s="108">
        <v>1</v>
      </c>
    </row>
    <row r="142" spans="1:28" ht="24">
      <c r="A142" s="105">
        <v>149</v>
      </c>
      <c r="B142" s="106" t="s">
        <v>250</v>
      </c>
      <c r="C142" s="107" t="s">
        <v>399</v>
      </c>
      <c r="D142" s="133" t="s">
        <v>400</v>
      </c>
      <c r="E142" s="109">
        <v>1</v>
      </c>
      <c r="F142" s="108" t="s">
        <v>309</v>
      </c>
      <c r="H142" s="110">
        <f>ROUND(E142*G142, 2)</f>
        <v>0</v>
      </c>
      <c r="K142" s="111">
        <v>2.6199999999999999E-3</v>
      </c>
      <c r="L142" s="111">
        <f t="shared" si="7"/>
        <v>2.6199999999999999E-3</v>
      </c>
      <c r="O142" s="108">
        <v>20</v>
      </c>
      <c r="P142" s="108" t="s">
        <v>142</v>
      </c>
      <c r="V142" s="112" t="s">
        <v>229</v>
      </c>
      <c r="W142" s="113">
        <v>1.706</v>
      </c>
      <c r="Z142" s="108" t="s">
        <v>253</v>
      </c>
      <c r="AB142" s="108">
        <v>1</v>
      </c>
    </row>
    <row r="143" spans="1:28" ht="12">
      <c r="A143" s="105">
        <v>150</v>
      </c>
      <c r="B143" s="106" t="s">
        <v>163</v>
      </c>
      <c r="C143" s="107" t="s">
        <v>401</v>
      </c>
      <c r="D143" s="133" t="s">
        <v>402</v>
      </c>
      <c r="E143" s="109">
        <v>1</v>
      </c>
      <c r="F143" s="108" t="s">
        <v>184</v>
      </c>
      <c r="I143" s="110">
        <f>ROUND(E143*G143, 2)</f>
        <v>0</v>
      </c>
      <c r="K143" s="111">
        <v>1.4E-2</v>
      </c>
      <c r="L143" s="111">
        <f t="shared" si="7"/>
        <v>1.4E-2</v>
      </c>
      <c r="O143" s="108">
        <v>20</v>
      </c>
      <c r="P143" s="108" t="s">
        <v>142</v>
      </c>
      <c r="V143" s="112" t="s">
        <v>42</v>
      </c>
      <c r="Z143" s="108" t="s">
        <v>380</v>
      </c>
      <c r="AA143" s="108" t="s">
        <v>403</v>
      </c>
      <c r="AB143" s="108">
        <v>2</v>
      </c>
    </row>
    <row r="144" spans="1:28" ht="12">
      <c r="A144" s="105">
        <v>151</v>
      </c>
      <c r="B144" s="106" t="s">
        <v>250</v>
      </c>
      <c r="C144" s="107" t="s">
        <v>404</v>
      </c>
      <c r="D144" s="133" t="s">
        <v>405</v>
      </c>
      <c r="E144" s="109">
        <v>2</v>
      </c>
      <c r="F144" s="108" t="s">
        <v>309</v>
      </c>
      <c r="H144" s="110">
        <f>ROUND(E144*G144, 2)</f>
        <v>0</v>
      </c>
      <c r="K144" s="111">
        <v>4.2199999999999998E-3</v>
      </c>
      <c r="L144" s="111">
        <f t="shared" si="7"/>
        <v>8.4399999999999996E-3</v>
      </c>
      <c r="O144" s="108">
        <v>20</v>
      </c>
      <c r="P144" s="108" t="s">
        <v>142</v>
      </c>
      <c r="V144" s="112" t="s">
        <v>229</v>
      </c>
      <c r="W144" s="113">
        <v>6.34</v>
      </c>
      <c r="Z144" s="108" t="s">
        <v>253</v>
      </c>
      <c r="AB144" s="108">
        <v>1</v>
      </c>
    </row>
    <row r="145" spans="1:28" ht="12">
      <c r="A145" s="105">
        <v>152</v>
      </c>
      <c r="B145" s="106" t="s">
        <v>163</v>
      </c>
      <c r="C145" s="107" t="s">
        <v>406</v>
      </c>
      <c r="D145" s="133" t="s">
        <v>407</v>
      </c>
      <c r="E145" s="109">
        <v>2</v>
      </c>
      <c r="F145" s="108" t="s">
        <v>184</v>
      </c>
      <c r="I145" s="110">
        <f>ROUND(E145*G145, 2)</f>
        <v>0</v>
      </c>
      <c r="K145" s="111">
        <v>5.1999999999999998E-2</v>
      </c>
      <c r="L145" s="111">
        <f t="shared" si="7"/>
        <v>0.104</v>
      </c>
      <c r="O145" s="108">
        <v>20</v>
      </c>
      <c r="P145" s="108" t="s">
        <v>142</v>
      </c>
      <c r="V145" s="112" t="s">
        <v>42</v>
      </c>
      <c r="Z145" s="108" t="s">
        <v>408</v>
      </c>
      <c r="AA145" s="108">
        <v>770012</v>
      </c>
      <c r="AB145" s="108">
        <v>2</v>
      </c>
    </row>
    <row r="146" spans="1:28" ht="12">
      <c r="A146" s="105">
        <v>153</v>
      </c>
      <c r="B146" s="106" t="s">
        <v>250</v>
      </c>
      <c r="C146" s="107" t="s">
        <v>409</v>
      </c>
      <c r="D146" s="133" t="s">
        <v>410</v>
      </c>
      <c r="E146" s="109">
        <v>40</v>
      </c>
      <c r="F146" s="108" t="s">
        <v>309</v>
      </c>
      <c r="H146" s="110">
        <f>ROUND(E146*G146, 2)</f>
        <v>0</v>
      </c>
      <c r="K146" s="111">
        <v>4.0000000000000003E-5</v>
      </c>
      <c r="L146" s="111">
        <f t="shared" si="7"/>
        <v>1.6000000000000001E-3</v>
      </c>
      <c r="O146" s="108">
        <v>20</v>
      </c>
      <c r="P146" s="108" t="s">
        <v>142</v>
      </c>
      <c r="V146" s="112" t="s">
        <v>229</v>
      </c>
      <c r="W146" s="113">
        <v>15.52</v>
      </c>
      <c r="Z146" s="108" t="s">
        <v>253</v>
      </c>
      <c r="AB146" s="108">
        <v>2</v>
      </c>
    </row>
    <row r="147" spans="1:28" ht="12">
      <c r="A147" s="105">
        <v>154</v>
      </c>
      <c r="B147" s="106" t="s">
        <v>163</v>
      </c>
      <c r="C147" s="107" t="s">
        <v>411</v>
      </c>
      <c r="D147" s="133" t="s">
        <v>412</v>
      </c>
      <c r="E147" s="109">
        <v>40</v>
      </c>
      <c r="F147" s="108" t="s">
        <v>184</v>
      </c>
      <c r="I147" s="110">
        <f>ROUND(E147*G147, 2)</f>
        <v>0</v>
      </c>
      <c r="K147" s="111">
        <v>2.5999999999999998E-4</v>
      </c>
      <c r="L147" s="111">
        <f t="shared" si="7"/>
        <v>1.04E-2</v>
      </c>
      <c r="O147" s="108">
        <v>20</v>
      </c>
      <c r="P147" s="108" t="s">
        <v>142</v>
      </c>
      <c r="V147" s="112" t="s">
        <v>42</v>
      </c>
      <c r="Z147" s="108" t="s">
        <v>413</v>
      </c>
      <c r="AA147" s="108" t="s">
        <v>142</v>
      </c>
      <c r="AB147" s="108">
        <v>2</v>
      </c>
    </row>
    <row r="148" spans="1:28" ht="24">
      <c r="A148" s="105">
        <v>156</v>
      </c>
      <c r="B148" s="106" t="s">
        <v>163</v>
      </c>
      <c r="C148" s="107" t="s">
        <v>414</v>
      </c>
      <c r="D148" s="133" t="s">
        <v>415</v>
      </c>
      <c r="E148" s="109">
        <v>19</v>
      </c>
      <c r="F148" s="108" t="s">
        <v>184</v>
      </c>
      <c r="I148" s="110">
        <f>ROUND(E148*G148, 2)</f>
        <v>0</v>
      </c>
      <c r="K148" s="111">
        <v>1.8E-3</v>
      </c>
      <c r="L148" s="111">
        <f>E148*K148</f>
        <v>3.4200000000000001E-2</v>
      </c>
      <c r="O148" s="108">
        <v>20</v>
      </c>
      <c r="P148" s="108" t="s">
        <v>142</v>
      </c>
      <c r="V148" s="112" t="s">
        <v>42</v>
      </c>
      <c r="Z148" s="108" t="s">
        <v>319</v>
      </c>
      <c r="AA148" s="108" t="s">
        <v>142</v>
      </c>
      <c r="AB148" s="108">
        <v>2</v>
      </c>
    </row>
    <row r="149" spans="1:28" ht="12">
      <c r="A149" s="105">
        <v>158</v>
      </c>
      <c r="B149" s="106" t="s">
        <v>163</v>
      </c>
      <c r="C149" s="107" t="s">
        <v>416</v>
      </c>
      <c r="D149" s="133" t="s">
        <v>417</v>
      </c>
      <c r="E149" s="109">
        <v>1</v>
      </c>
      <c r="F149" s="108" t="s">
        <v>184</v>
      </c>
      <c r="I149" s="110">
        <f>ROUND(E149*G149, 2)</f>
        <v>0</v>
      </c>
      <c r="K149" s="111">
        <v>1.33E-3</v>
      </c>
      <c r="L149" s="111">
        <f>E149*K149</f>
        <v>1.33E-3</v>
      </c>
      <c r="O149" s="108">
        <v>20</v>
      </c>
      <c r="P149" s="108" t="s">
        <v>142</v>
      </c>
      <c r="V149" s="112" t="s">
        <v>42</v>
      </c>
      <c r="Z149" s="108" t="s">
        <v>319</v>
      </c>
      <c r="AA149" s="108" t="s">
        <v>142</v>
      </c>
      <c r="AB149" s="108">
        <v>2</v>
      </c>
    </row>
    <row r="150" spans="1:28" ht="12">
      <c r="A150" s="105">
        <v>159</v>
      </c>
      <c r="B150" s="106" t="s">
        <v>250</v>
      </c>
      <c r="C150" s="107" t="s">
        <v>418</v>
      </c>
      <c r="D150" s="133" t="s">
        <v>419</v>
      </c>
      <c r="E150" s="109">
        <v>1</v>
      </c>
      <c r="F150" s="108" t="s">
        <v>184</v>
      </c>
      <c r="H150" s="110">
        <f>ROUND(E150*G150, 2)</f>
        <v>0</v>
      </c>
      <c r="O150" s="108">
        <v>20</v>
      </c>
      <c r="P150" s="108" t="s">
        <v>142</v>
      </c>
      <c r="V150" s="112" t="s">
        <v>229</v>
      </c>
      <c r="W150" s="113">
        <v>0.68500000000000005</v>
      </c>
      <c r="Z150" s="108" t="s">
        <v>253</v>
      </c>
      <c r="AB150" s="108">
        <v>1</v>
      </c>
    </row>
    <row r="151" spans="1:28" ht="12">
      <c r="A151" s="105">
        <v>160</v>
      </c>
      <c r="B151" s="106" t="s">
        <v>163</v>
      </c>
      <c r="C151" s="107" t="s">
        <v>420</v>
      </c>
      <c r="D151" s="133" t="s">
        <v>421</v>
      </c>
      <c r="E151" s="109">
        <v>1</v>
      </c>
      <c r="F151" s="108" t="s">
        <v>184</v>
      </c>
      <c r="I151" s="110">
        <f>ROUND(E151*G151, 2)</f>
        <v>0</v>
      </c>
      <c r="K151" s="111">
        <v>1.33E-3</v>
      </c>
      <c r="L151" s="111">
        <f t="shared" ref="L151:L156" si="8">E151*K151</f>
        <v>1.33E-3</v>
      </c>
      <c r="O151" s="108">
        <v>20</v>
      </c>
      <c r="P151" s="108" t="s">
        <v>142</v>
      </c>
      <c r="V151" s="112" t="s">
        <v>42</v>
      </c>
      <c r="Z151" s="108" t="s">
        <v>319</v>
      </c>
      <c r="AA151" s="108" t="s">
        <v>142</v>
      </c>
      <c r="AB151" s="108">
        <v>2</v>
      </c>
    </row>
    <row r="152" spans="1:28" ht="12">
      <c r="A152" s="105">
        <v>162</v>
      </c>
      <c r="B152" s="106" t="s">
        <v>163</v>
      </c>
      <c r="C152" s="107" t="s">
        <v>422</v>
      </c>
      <c r="D152" s="133" t="s">
        <v>423</v>
      </c>
      <c r="E152" s="109">
        <v>5</v>
      </c>
      <c r="F152" s="108" t="s">
        <v>184</v>
      </c>
      <c r="I152" s="110">
        <f>ROUND(E152*G152, 2)</f>
        <v>0</v>
      </c>
      <c r="K152" s="111">
        <v>3.0000000000000001E-3</v>
      </c>
      <c r="L152" s="111">
        <f t="shared" si="8"/>
        <v>1.4999999999999999E-2</v>
      </c>
      <c r="O152" s="108">
        <v>20</v>
      </c>
      <c r="P152" s="108" t="s">
        <v>142</v>
      </c>
      <c r="V152" s="112" t="s">
        <v>42</v>
      </c>
      <c r="Z152" s="108" t="s">
        <v>319</v>
      </c>
      <c r="AA152" s="108" t="s">
        <v>142</v>
      </c>
      <c r="AB152" s="108">
        <v>2</v>
      </c>
    </row>
    <row r="153" spans="1:28" ht="12">
      <c r="A153" s="105">
        <v>163</v>
      </c>
      <c r="B153" s="106" t="s">
        <v>250</v>
      </c>
      <c r="C153" s="107" t="s">
        <v>424</v>
      </c>
      <c r="D153" s="133" t="s">
        <v>425</v>
      </c>
      <c r="E153" s="109">
        <v>19</v>
      </c>
      <c r="F153" s="108" t="s">
        <v>184</v>
      </c>
      <c r="H153" s="110">
        <f>ROUND(E153*G153, 2)</f>
        <v>0</v>
      </c>
      <c r="K153" s="111">
        <v>2.2000000000000001E-4</v>
      </c>
      <c r="L153" s="111">
        <f t="shared" si="8"/>
        <v>4.1800000000000006E-3</v>
      </c>
      <c r="O153" s="108">
        <v>20</v>
      </c>
      <c r="P153" s="108" t="s">
        <v>142</v>
      </c>
      <c r="V153" s="112" t="s">
        <v>229</v>
      </c>
      <c r="W153" s="113">
        <v>3.496</v>
      </c>
      <c r="Z153" s="108" t="s">
        <v>253</v>
      </c>
      <c r="AB153" s="108">
        <v>1</v>
      </c>
    </row>
    <row r="154" spans="1:28" ht="12">
      <c r="A154" s="105">
        <v>164</v>
      </c>
      <c r="B154" s="106" t="s">
        <v>250</v>
      </c>
      <c r="C154" s="107" t="s">
        <v>426</v>
      </c>
      <c r="D154" s="133" t="s">
        <v>427</v>
      </c>
      <c r="E154" s="109">
        <v>19</v>
      </c>
      <c r="F154" s="108" t="s">
        <v>184</v>
      </c>
      <c r="H154" s="110">
        <f>ROUND(E154*G154, 2)</f>
        <v>0</v>
      </c>
      <c r="K154" s="111">
        <v>9.0000000000000006E-5</v>
      </c>
      <c r="L154" s="111">
        <f t="shared" si="8"/>
        <v>1.7100000000000001E-3</v>
      </c>
      <c r="O154" s="108">
        <v>20</v>
      </c>
      <c r="P154" s="108" t="s">
        <v>142</v>
      </c>
      <c r="V154" s="112" t="s">
        <v>229</v>
      </c>
      <c r="W154" s="113">
        <v>5.2060000000000004</v>
      </c>
      <c r="Z154" s="108" t="s">
        <v>253</v>
      </c>
      <c r="AB154" s="108">
        <v>1</v>
      </c>
    </row>
    <row r="155" spans="1:28" ht="12">
      <c r="A155" s="105">
        <v>168</v>
      </c>
      <c r="B155" s="106" t="s">
        <v>250</v>
      </c>
      <c r="C155" s="107" t="s">
        <v>428</v>
      </c>
      <c r="D155" s="133" t="s">
        <v>429</v>
      </c>
      <c r="E155" s="109">
        <v>10</v>
      </c>
      <c r="F155" s="108" t="s">
        <v>184</v>
      </c>
      <c r="H155" s="110">
        <f>ROUND(E155*G155, 2)</f>
        <v>0</v>
      </c>
      <c r="K155" s="111">
        <v>2.7E-4</v>
      </c>
      <c r="L155" s="111">
        <f t="shared" si="8"/>
        <v>2.7000000000000001E-3</v>
      </c>
      <c r="O155" s="108">
        <v>20</v>
      </c>
      <c r="P155" s="108" t="s">
        <v>142</v>
      </c>
      <c r="V155" s="112" t="s">
        <v>229</v>
      </c>
      <c r="W155" s="113">
        <v>0.21</v>
      </c>
      <c r="Z155" s="108" t="s">
        <v>253</v>
      </c>
      <c r="AB155" s="108">
        <v>1</v>
      </c>
    </row>
    <row r="156" spans="1:28" ht="12">
      <c r="A156" s="105">
        <v>169</v>
      </c>
      <c r="B156" s="106" t="s">
        <v>250</v>
      </c>
      <c r="C156" s="107" t="s">
        <v>430</v>
      </c>
      <c r="D156" s="133" t="s">
        <v>431</v>
      </c>
      <c r="E156" s="109">
        <v>2</v>
      </c>
      <c r="F156" s="108" t="s">
        <v>184</v>
      </c>
      <c r="H156" s="110">
        <f>ROUND(E156*G156, 2)</f>
        <v>0</v>
      </c>
      <c r="K156" s="111">
        <v>1E-3</v>
      </c>
      <c r="L156" s="111">
        <f t="shared" si="8"/>
        <v>2E-3</v>
      </c>
      <c r="O156" s="108">
        <v>20</v>
      </c>
      <c r="P156" s="108" t="s">
        <v>142</v>
      </c>
      <c r="V156" s="112" t="s">
        <v>229</v>
      </c>
      <c r="W156" s="113">
        <v>4.2000000000000003E-2</v>
      </c>
      <c r="Z156" s="108" t="s">
        <v>253</v>
      </c>
      <c r="AB156" s="108">
        <v>1</v>
      </c>
    </row>
    <row r="157" spans="1:28" ht="12">
      <c r="D157" s="145" t="s">
        <v>432</v>
      </c>
      <c r="E157" s="146">
        <f>J157</f>
        <v>0</v>
      </c>
      <c r="H157" s="146">
        <f>SUM(H129:H156)</f>
        <v>0</v>
      </c>
      <c r="I157" s="146">
        <f>SUM(I129:I156)</f>
        <v>0</v>
      </c>
      <c r="J157" s="146"/>
      <c r="L157" s="147">
        <f>SUM(L129:L156)</f>
        <v>0.91858000000000017</v>
      </c>
      <c r="N157" s="148">
        <f>SUM(N129:N156)</f>
        <v>0</v>
      </c>
      <c r="W157" s="113">
        <f>SUM(W129:W156)</f>
        <v>101.63099999999999</v>
      </c>
    </row>
    <row r="159" spans="1:28">
      <c r="B159" s="107" t="s">
        <v>433</v>
      </c>
    </row>
    <row r="160" spans="1:28" ht="12">
      <c r="A160" s="105">
        <v>171</v>
      </c>
      <c r="B160" s="106" t="s">
        <v>434</v>
      </c>
      <c r="C160" s="107" t="s">
        <v>435</v>
      </c>
      <c r="D160" s="133" t="s">
        <v>436</v>
      </c>
      <c r="E160" s="109">
        <v>1</v>
      </c>
      <c r="F160" s="108" t="s">
        <v>309</v>
      </c>
      <c r="H160" s="110">
        <f>ROUND(E160*G160, 2)</f>
        <v>0</v>
      </c>
      <c r="K160" s="111">
        <v>8.7899999999999992E-3</v>
      </c>
      <c r="L160" s="111">
        <f>E160*K160</f>
        <v>8.7899999999999992E-3</v>
      </c>
      <c r="O160" s="108">
        <v>20</v>
      </c>
      <c r="P160" s="108" t="s">
        <v>142</v>
      </c>
      <c r="V160" s="112" t="s">
        <v>229</v>
      </c>
      <c r="W160" s="113">
        <v>5.8979999999999997</v>
      </c>
      <c r="Z160" s="108" t="s">
        <v>437</v>
      </c>
      <c r="AB160" s="108">
        <v>1</v>
      </c>
    </row>
    <row r="161" spans="1:28" ht="24">
      <c r="A161" s="105">
        <v>172</v>
      </c>
      <c r="B161" s="106" t="s">
        <v>163</v>
      </c>
      <c r="C161" s="107" t="s">
        <v>438</v>
      </c>
      <c r="D161" s="133" t="s">
        <v>439</v>
      </c>
      <c r="E161" s="109">
        <v>1</v>
      </c>
      <c r="F161" s="108" t="s">
        <v>184</v>
      </c>
      <c r="I161" s="110">
        <f>ROUND(E161*G161, 2)</f>
        <v>0</v>
      </c>
      <c r="K161" s="111">
        <v>0.45600000000000002</v>
      </c>
      <c r="L161" s="111">
        <f>E161*K161</f>
        <v>0.45600000000000002</v>
      </c>
      <c r="O161" s="108">
        <v>20</v>
      </c>
      <c r="P161" s="108" t="s">
        <v>142</v>
      </c>
      <c r="V161" s="112" t="s">
        <v>42</v>
      </c>
      <c r="Z161" s="108" t="s">
        <v>440</v>
      </c>
      <c r="AA161" s="108" t="s">
        <v>441</v>
      </c>
      <c r="AB161" s="108">
        <v>2</v>
      </c>
    </row>
    <row r="162" spans="1:28" ht="12">
      <c r="A162" s="105">
        <v>173</v>
      </c>
      <c r="B162" s="106" t="s">
        <v>163</v>
      </c>
      <c r="C162" s="107" t="s">
        <v>442</v>
      </c>
      <c r="D162" s="133" t="s">
        <v>443</v>
      </c>
      <c r="E162" s="109">
        <v>2</v>
      </c>
      <c r="F162" s="108" t="s">
        <v>184</v>
      </c>
      <c r="I162" s="110">
        <f>ROUND(E162*G162, 2)</f>
        <v>0</v>
      </c>
      <c r="O162" s="108">
        <v>20</v>
      </c>
      <c r="P162" s="108" t="s">
        <v>142</v>
      </c>
      <c r="V162" s="112" t="s">
        <v>42</v>
      </c>
      <c r="Z162" s="108" t="s">
        <v>444</v>
      </c>
      <c r="AA162" s="108" t="s">
        <v>142</v>
      </c>
      <c r="AB162" s="108">
        <v>2</v>
      </c>
    </row>
    <row r="163" spans="1:28" ht="12">
      <c r="A163" s="105">
        <v>174</v>
      </c>
      <c r="B163" s="106" t="s">
        <v>163</v>
      </c>
      <c r="C163" s="107" t="s">
        <v>445</v>
      </c>
      <c r="D163" s="133" t="s">
        <v>446</v>
      </c>
      <c r="E163" s="109">
        <v>1</v>
      </c>
      <c r="F163" s="108" t="s">
        <v>184</v>
      </c>
      <c r="I163" s="110">
        <f>ROUND(E163*G163, 2)</f>
        <v>0</v>
      </c>
      <c r="O163" s="108">
        <v>20</v>
      </c>
      <c r="P163" s="108" t="s">
        <v>142</v>
      </c>
      <c r="V163" s="112" t="s">
        <v>42</v>
      </c>
      <c r="Z163" s="108" t="s">
        <v>444</v>
      </c>
      <c r="AA163" s="108" t="s">
        <v>142</v>
      </c>
      <c r="AB163" s="108">
        <v>2</v>
      </c>
    </row>
    <row r="164" spans="1:28" ht="12">
      <c r="A164" s="105">
        <v>175</v>
      </c>
      <c r="B164" s="106" t="s">
        <v>163</v>
      </c>
      <c r="C164" s="107" t="s">
        <v>447</v>
      </c>
      <c r="D164" s="133" t="s">
        <v>448</v>
      </c>
      <c r="E164" s="109">
        <v>1</v>
      </c>
      <c r="F164" s="108" t="s">
        <v>184</v>
      </c>
      <c r="I164" s="110">
        <f>ROUND(E164*G164, 2)</f>
        <v>0</v>
      </c>
      <c r="O164" s="108">
        <v>20</v>
      </c>
      <c r="P164" s="108" t="s">
        <v>142</v>
      </c>
      <c r="V164" s="112" t="s">
        <v>42</v>
      </c>
      <c r="Z164" s="108" t="s">
        <v>444</v>
      </c>
      <c r="AA164" s="108" t="s">
        <v>142</v>
      </c>
      <c r="AB164" s="108">
        <v>2</v>
      </c>
    </row>
    <row r="165" spans="1:28" ht="12">
      <c r="D165" s="145" t="s">
        <v>449</v>
      </c>
      <c r="E165" s="146">
        <f>J165</f>
        <v>0</v>
      </c>
      <c r="H165" s="146">
        <f>SUM(H159:H164)</f>
        <v>0</v>
      </c>
      <c r="I165" s="146">
        <f>SUM(I159:I164)</f>
        <v>0</v>
      </c>
      <c r="J165" s="146"/>
      <c r="L165" s="147">
        <f>SUM(L159:L164)</f>
        <v>0.46479000000000004</v>
      </c>
      <c r="N165" s="148">
        <f>SUM(N159:N164)</f>
        <v>0</v>
      </c>
      <c r="W165" s="113">
        <f>SUM(W159:W164)</f>
        <v>5.8979999999999997</v>
      </c>
    </row>
    <row r="167" spans="1:28" ht="12">
      <c r="D167" s="145" t="s">
        <v>450</v>
      </c>
      <c r="E167" s="148">
        <f>J167</f>
        <v>0</v>
      </c>
      <c r="H167" s="146">
        <f>+H67+H85+H121+H127+H157+H165</f>
        <v>0</v>
      </c>
      <c r="I167" s="146">
        <f>+I67+I85+I121+I127+I157+I165</f>
        <v>0</v>
      </c>
      <c r="J167" s="146"/>
      <c r="L167" s="147">
        <f>+L67+L85+L121+L127+L157+L165</f>
        <v>2.9540899999999999</v>
      </c>
      <c r="N167" s="148">
        <f>+N67+N85+N121+N127+N157+N165</f>
        <v>6.0000000000000001E-3</v>
      </c>
      <c r="W167" s="113">
        <f>+W67+W85+W121+W127+W157+W165</f>
        <v>518.1149999999999</v>
      </c>
    </row>
    <row r="169" spans="1:28">
      <c r="B169" s="143" t="s">
        <v>451</v>
      </c>
    </row>
    <row r="170" spans="1:28">
      <c r="B170" s="107" t="s">
        <v>469</v>
      </c>
    </row>
    <row r="171" spans="1:28" ht="12">
      <c r="A171" s="105">
        <v>177</v>
      </c>
      <c r="B171" s="106" t="s">
        <v>147</v>
      </c>
      <c r="C171" s="107" t="s">
        <v>452</v>
      </c>
      <c r="D171" s="133" t="s">
        <v>453</v>
      </c>
      <c r="E171" s="109">
        <v>2</v>
      </c>
      <c r="F171" s="108" t="s">
        <v>145</v>
      </c>
      <c r="H171" s="110">
        <f>ROUND(E171*G171, 2)</f>
        <v>0</v>
      </c>
      <c r="K171" s="111">
        <v>5.0000000000000002E-5</v>
      </c>
      <c r="L171" s="111">
        <f>E171*K171</f>
        <v>1E-4</v>
      </c>
      <c r="O171" s="108">
        <v>20</v>
      </c>
      <c r="P171" s="108" t="s">
        <v>142</v>
      </c>
      <c r="V171" s="112" t="s">
        <v>454</v>
      </c>
      <c r="W171" s="113">
        <v>0.504</v>
      </c>
      <c r="Z171" s="108" t="s">
        <v>455</v>
      </c>
      <c r="AB171" s="108">
        <v>1</v>
      </c>
    </row>
    <row r="172" spans="1:28" ht="12">
      <c r="A172" s="105">
        <v>178</v>
      </c>
      <c r="B172" s="106" t="s">
        <v>163</v>
      </c>
      <c r="C172" s="107" t="s">
        <v>456</v>
      </c>
      <c r="D172" s="133" t="s">
        <v>457</v>
      </c>
      <c r="E172" s="109">
        <v>2.081</v>
      </c>
      <c r="F172" s="108" t="s">
        <v>145</v>
      </c>
      <c r="I172" s="110">
        <f>ROUND(E172*G172, 2)</f>
        <v>0</v>
      </c>
      <c r="K172" s="111">
        <v>1.026E-2</v>
      </c>
      <c r="L172" s="111">
        <f>E172*K172</f>
        <v>2.1351059999999998E-2</v>
      </c>
      <c r="O172" s="108">
        <v>20</v>
      </c>
      <c r="P172" s="108" t="s">
        <v>142</v>
      </c>
      <c r="V172" s="112" t="s">
        <v>42</v>
      </c>
      <c r="Z172" s="108" t="s">
        <v>458</v>
      </c>
      <c r="AA172" s="108" t="s">
        <v>142</v>
      </c>
      <c r="AB172" s="108">
        <v>2</v>
      </c>
    </row>
    <row r="173" spans="1:28" ht="12">
      <c r="A173" s="105">
        <v>179</v>
      </c>
      <c r="B173" s="106" t="s">
        <v>147</v>
      </c>
      <c r="C173" s="107" t="s">
        <v>459</v>
      </c>
      <c r="D173" s="133" t="s">
        <v>460</v>
      </c>
      <c r="E173" s="109">
        <v>9</v>
      </c>
      <c r="F173" s="108" t="s">
        <v>145</v>
      </c>
      <c r="H173" s="110">
        <f>ROUND(E173*G173, 2)</f>
        <v>0</v>
      </c>
      <c r="K173" s="111">
        <v>9.0000000000000006E-5</v>
      </c>
      <c r="L173" s="111">
        <f>E173*K173</f>
        <v>8.1000000000000006E-4</v>
      </c>
      <c r="O173" s="108">
        <v>20</v>
      </c>
      <c r="P173" s="108" t="s">
        <v>142</v>
      </c>
      <c r="V173" s="112" t="s">
        <v>454</v>
      </c>
      <c r="W173" s="113">
        <v>4.032</v>
      </c>
      <c r="Z173" s="108" t="s">
        <v>455</v>
      </c>
      <c r="AB173" s="108">
        <v>1</v>
      </c>
    </row>
    <row r="174" spans="1:28" ht="12">
      <c r="A174" s="105">
        <v>181</v>
      </c>
      <c r="B174" s="106" t="s">
        <v>147</v>
      </c>
      <c r="C174" s="107" t="s">
        <v>461</v>
      </c>
      <c r="D174" s="133" t="s">
        <v>462</v>
      </c>
      <c r="E174" s="109">
        <v>73</v>
      </c>
      <c r="F174" s="108" t="s">
        <v>145</v>
      </c>
      <c r="H174" s="110">
        <f>ROUND(E174*G174, 2)</f>
        <v>0</v>
      </c>
      <c r="K174" s="111">
        <v>5.0000000000000002E-5</v>
      </c>
      <c r="L174" s="111">
        <f>E174*K174</f>
        <v>3.65E-3</v>
      </c>
      <c r="O174" s="108">
        <v>20</v>
      </c>
      <c r="P174" s="108" t="s">
        <v>142</v>
      </c>
      <c r="V174" s="112" t="s">
        <v>454</v>
      </c>
      <c r="W174" s="113">
        <v>2.3359999999999999</v>
      </c>
      <c r="Z174" s="108" t="s">
        <v>168</v>
      </c>
      <c r="AB174" s="108">
        <v>7</v>
      </c>
    </row>
    <row r="175" spans="1:28" ht="12">
      <c r="A175" s="105">
        <v>182</v>
      </c>
      <c r="B175" s="106" t="s">
        <v>147</v>
      </c>
      <c r="C175" s="107" t="s">
        <v>463</v>
      </c>
      <c r="D175" s="133" t="s">
        <v>464</v>
      </c>
      <c r="E175" s="109">
        <v>2</v>
      </c>
      <c r="F175" s="108" t="s">
        <v>184</v>
      </c>
      <c r="H175" s="110">
        <f>ROUND(E175*G175, 2)</f>
        <v>0</v>
      </c>
      <c r="O175" s="108">
        <v>20</v>
      </c>
      <c r="P175" s="108" t="s">
        <v>142</v>
      </c>
      <c r="V175" s="112" t="s">
        <v>454</v>
      </c>
      <c r="W175" s="113">
        <v>0.152</v>
      </c>
      <c r="Z175" s="108" t="s">
        <v>168</v>
      </c>
      <c r="AB175" s="108">
        <v>1</v>
      </c>
    </row>
    <row r="176" spans="1:28" ht="12">
      <c r="A176" s="105">
        <v>183</v>
      </c>
      <c r="B176" s="106" t="s">
        <v>147</v>
      </c>
      <c r="C176" s="107" t="s">
        <v>465</v>
      </c>
      <c r="D176" s="133" t="s">
        <v>466</v>
      </c>
      <c r="E176" s="109">
        <v>66.5</v>
      </c>
      <c r="F176" s="108" t="s">
        <v>145</v>
      </c>
      <c r="H176" s="110">
        <f>ROUND(E176*G176, 2)</f>
        <v>0</v>
      </c>
      <c r="O176" s="108">
        <v>20</v>
      </c>
      <c r="P176" s="108" t="s">
        <v>142</v>
      </c>
      <c r="V176" s="112" t="s">
        <v>454</v>
      </c>
      <c r="W176" s="113">
        <v>1.7290000000000001</v>
      </c>
      <c r="Z176" s="108" t="s">
        <v>143</v>
      </c>
      <c r="AB176" s="108">
        <v>1</v>
      </c>
    </row>
    <row r="177" spans="4:23" ht="12">
      <c r="D177" s="145" t="s">
        <v>470</v>
      </c>
      <c r="E177" s="146">
        <f>J177</f>
        <v>0</v>
      </c>
      <c r="H177" s="146">
        <f>SUM(H169:H176)</f>
        <v>0</v>
      </c>
      <c r="I177" s="146">
        <f>SUM(I169:I176)</f>
        <v>0</v>
      </c>
      <c r="J177" s="146"/>
      <c r="L177" s="147">
        <f>SUM(L169:L176)</f>
        <v>2.591106E-2</v>
      </c>
      <c r="N177" s="148">
        <f>SUM(N169:N176)</f>
        <v>0</v>
      </c>
      <c r="W177" s="113">
        <f>SUM(W169:W176)</f>
        <v>8.7530000000000001</v>
      </c>
    </row>
    <row r="179" spans="4:23" ht="12">
      <c r="D179" s="145" t="s">
        <v>467</v>
      </c>
      <c r="E179" s="146">
        <f>J179</f>
        <v>0</v>
      </c>
      <c r="H179" s="146">
        <f>+H177</f>
        <v>0</v>
      </c>
      <c r="I179" s="146">
        <f>+I177</f>
        <v>0</v>
      </c>
      <c r="J179" s="146"/>
      <c r="L179" s="147">
        <f>+L177</f>
        <v>2.591106E-2</v>
      </c>
      <c r="N179" s="148">
        <f>+N177</f>
        <v>0</v>
      </c>
      <c r="W179" s="113">
        <f>+W177</f>
        <v>8.7530000000000001</v>
      </c>
    </row>
    <row r="181" spans="4:23" ht="12">
      <c r="D181" s="149" t="s">
        <v>468</v>
      </c>
      <c r="E181" s="146">
        <f>J181</f>
        <v>0</v>
      </c>
      <c r="H181" s="146">
        <f>+H54+H167+H179</f>
        <v>0</v>
      </c>
      <c r="I181" s="146">
        <f>+I54+I167+I179</f>
        <v>0</v>
      </c>
      <c r="J181" s="146"/>
      <c r="L181" s="147">
        <f>+L54+L167+L179</f>
        <v>33.712273459999999</v>
      </c>
      <c r="N181" s="148">
        <f>+N54+N167+N179</f>
        <v>6.0000000000000001E-3</v>
      </c>
      <c r="W181" s="113">
        <f>+W54+W167+W179</f>
        <v>1122.6219999999996</v>
      </c>
    </row>
  </sheetData>
  <printOptions horizontalCentered="1"/>
  <pageMargins left="0.39370078740157499" right="0.35433070866141703" top="0.62992125984252001" bottom="0.59055118110236204" header="0.511811023622047" footer="0.35433070866141703"/>
  <pageSetup paperSize="9" scale="70" orientation="portrait" r:id="rId1"/>
  <headerFooter alignWithMargins="0">
    <oddFooter>&amp;R&amp;"Arial Narrow,Obyčejné"&amp;8Strana &amp;P</oddFooter>
  </headerFooter>
  <cellWatches>
    <cellWatch r="A35"/>
  </cellWatch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0"/>
  <sheetViews>
    <sheetView showGridLines="0" workbookViewId="0"/>
  </sheetViews>
  <sheetFormatPr baseColWidth="10" defaultColWidth="9.1640625" defaultRowHeight="11"/>
  <cols>
    <col min="1" max="1" width="15.6640625" style="97" customWidth="1"/>
    <col min="2" max="3" width="45.6640625" style="97" customWidth="1"/>
    <col min="4" max="4" width="11.33203125" style="98" customWidth="1"/>
    <col min="5" max="16384" width="9.1640625" style="1"/>
  </cols>
  <sheetData>
    <row r="1" spans="1:4">
      <c r="A1" s="91" t="s">
        <v>58</v>
      </c>
      <c r="B1" s="92"/>
      <c r="C1" s="92"/>
      <c r="D1" s="93" t="s">
        <v>59</v>
      </c>
    </row>
    <row r="2" spans="1:4">
      <c r="A2" s="91" t="s">
        <v>60</v>
      </c>
      <c r="B2" s="92"/>
      <c r="C2" s="92"/>
      <c r="D2" s="93" t="s">
        <v>61</v>
      </c>
    </row>
    <row r="3" spans="1:4">
      <c r="A3" s="91" t="s">
        <v>63</v>
      </c>
      <c r="B3" s="92"/>
      <c r="C3" s="92"/>
      <c r="D3" s="93" t="s">
        <v>64</v>
      </c>
    </row>
    <row r="4" spans="1:4">
      <c r="A4" s="92"/>
      <c r="B4" s="92"/>
      <c r="C4" s="92"/>
      <c r="D4" s="92"/>
    </row>
    <row r="5" spans="1:4">
      <c r="A5" s="91" t="s">
        <v>67</v>
      </c>
      <c r="B5" s="92"/>
      <c r="C5" s="92"/>
      <c r="D5" s="92"/>
    </row>
    <row r="6" spans="1:4">
      <c r="A6" s="91" t="s">
        <v>68</v>
      </c>
      <c r="B6" s="92"/>
      <c r="C6" s="92"/>
      <c r="D6" s="92"/>
    </row>
    <row r="7" spans="1:4">
      <c r="A7" s="91" t="s">
        <v>69</v>
      </c>
      <c r="B7" s="92"/>
      <c r="C7" s="92"/>
      <c r="D7" s="92"/>
    </row>
    <row r="8" spans="1:4">
      <c r="A8" s="1" t="s">
        <v>70</v>
      </c>
      <c r="B8" s="94"/>
      <c r="C8" s="95"/>
      <c r="D8" s="96"/>
    </row>
    <row r="9" spans="1:4">
      <c r="A9" s="117" t="s">
        <v>111</v>
      </c>
      <c r="B9" s="117" t="s">
        <v>112</v>
      </c>
      <c r="C9" s="117" t="s">
        <v>113</v>
      </c>
      <c r="D9" s="118" t="s">
        <v>114</v>
      </c>
    </row>
    <row r="10" spans="1:4">
      <c r="A10" s="119"/>
      <c r="B10" s="119"/>
      <c r="C10" s="120"/>
      <c r="D10" s="121"/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landscape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7</vt:i4>
      </vt:variant>
    </vt:vector>
  </HeadingPairs>
  <TitlesOfParts>
    <vt:vector size="11" baseType="lpstr">
      <vt:lpstr>Kryci list</vt:lpstr>
      <vt:lpstr>Rekapitulacia</vt:lpstr>
      <vt:lpstr>Prehlad</vt:lpstr>
      <vt:lpstr>Figury</vt:lpstr>
      <vt:lpstr>Figury!Názvy_tlače</vt:lpstr>
      <vt:lpstr>Prehlad!Názvy_tlače</vt:lpstr>
      <vt:lpstr>Rekapitulacia!Názvy_tlače</vt:lpstr>
      <vt:lpstr>Figury!Oblasť_tlače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Microsoft Office User</cp:lastModifiedBy>
  <cp:lastPrinted>2021-02-19T13:46:11Z</cp:lastPrinted>
  <dcterms:created xsi:type="dcterms:W3CDTF">1999-04-06T07:39:42Z</dcterms:created>
  <dcterms:modified xsi:type="dcterms:W3CDTF">2022-02-16T16:18:59Z</dcterms:modified>
</cp:coreProperties>
</file>